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9"/>
  <workbookPr/>
  <mc:AlternateContent xmlns:mc="http://schemas.openxmlformats.org/markup-compatibility/2006">
    <mc:Choice Requires="x15">
      <x15ac:absPath xmlns:x15ac="http://schemas.microsoft.com/office/spreadsheetml/2010/11/ac" url="https://ikadviesmanagement-my.sharepoint.com/personal/inge_ikadviesmanagement_onmicrosoft_com/Documents/AKB!/"/>
    </mc:Choice>
  </mc:AlternateContent>
  <xr:revisionPtr revIDLastSave="0" documentId="8_{18A82C2D-07F6-4921-BCE6-537B53B4B6B1}" xr6:coauthVersionLast="47" xr6:coauthVersionMax="47" xr10:uidLastSave="{00000000-0000-0000-0000-000000000000}"/>
  <bookViews>
    <workbookView xWindow="-110" yWindow="-110" windowWidth="19420" windowHeight="11500" firstSheet="2" activeTab="2" xr2:uid="{00000000-000D-0000-FFFF-FFFF00000000}"/>
  </bookViews>
  <sheets>
    <sheet name="Drie perspectieven" sheetId="4" r:id="rId1"/>
    <sheet name="Definities en uitleg" sheetId="1" r:id="rId2"/>
    <sheet name="Directe opbrengsten" sheetId="5" r:id="rId3"/>
    <sheet name="Indirecte opbrengsten" sheetId="6" r:id="rId4"/>
    <sheet name="Cao JZ" sheetId="3" state="hidden" r:id="rId5"/>
    <sheet name="Directe kosten" sheetId="2" r:id="rId6"/>
  </sheets>
  <externalReferences>
    <externalReference r:id="rId7"/>
  </externalReferences>
  <definedNames>
    <definedName name="CAO">'[1]Schalen en tredes'!$A$2:$A$236</definedName>
    <definedName name="cursus">'[1]onze opbouw'!$M$19:$M$19</definedName>
    <definedName name="SW">'[1]Schalen en tredes'!#REF!</definedName>
    <definedName name="VVT">'[1]Schalen en tredes'!#REF!</definedName>
    <definedName name="Ziekenhuizen">'[1]Schalen en tredes'!#REF!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4" i="2" l="1"/>
  <c r="I43" i="2"/>
  <c r="I42" i="2"/>
  <c r="I41" i="2"/>
  <c r="I40" i="2"/>
  <c r="I39" i="2"/>
  <c r="I38" i="2"/>
  <c r="I37" i="2"/>
  <c r="H44" i="2"/>
  <c r="H43" i="2"/>
  <c r="H42" i="2"/>
  <c r="H41" i="2"/>
  <c r="H40" i="2"/>
  <c r="H39" i="2"/>
  <c r="H38" i="2"/>
  <c r="H37" i="2"/>
  <c r="G27" i="4"/>
  <c r="G26" i="4"/>
  <c r="G25" i="4"/>
  <c r="G24" i="4"/>
  <c r="G23" i="4"/>
  <c r="G22" i="4"/>
  <c r="F22" i="4"/>
  <c r="F26" i="4"/>
  <c r="F25" i="4"/>
  <c r="F24" i="4"/>
  <c r="F23" i="4"/>
  <c r="D18" i="4"/>
  <c r="C14" i="5"/>
  <c r="E27" i="4" s="1"/>
  <c r="E18" i="4"/>
  <c r="G21" i="4"/>
  <c r="G20" i="4"/>
  <c r="G19" i="4"/>
  <c r="F27" i="4"/>
  <c r="F21" i="4"/>
  <c r="F20" i="4"/>
  <c r="F19" i="4"/>
  <c r="G18" i="4"/>
  <c r="F18" i="4"/>
  <c r="K14" i="2" l="1"/>
  <c r="F14" i="2"/>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4" i="3"/>
  <c r="H47" i="2" l="1"/>
  <c r="I7" i="2" s="1"/>
  <c r="K26" i="2"/>
  <c r="F26" i="2"/>
  <c r="K25" i="2"/>
  <c r="F25" i="2"/>
  <c r="K24" i="2"/>
  <c r="F24" i="2"/>
  <c r="K17" i="2"/>
  <c r="K16" i="2"/>
  <c r="K15" i="2"/>
  <c r="F17" i="2"/>
  <c r="F16" i="2"/>
  <c r="F15" i="2"/>
  <c r="K27" i="2" l="1"/>
  <c r="J6" i="2" s="1"/>
  <c r="F27" i="2"/>
  <c r="I6" i="2" s="1"/>
  <c r="I47" i="2"/>
  <c r="J7" i="2" s="1"/>
  <c r="F18" i="2"/>
  <c r="I5" i="2" s="1"/>
  <c r="B18" i="4" s="1"/>
  <c r="K18" i="2"/>
  <c r="J5" i="2" s="1"/>
  <c r="C18" i="4" l="1"/>
  <c r="I48" i="2"/>
</calcChain>
</file>

<file path=xl/sharedStrings.xml><?xml version="1.0" encoding="utf-8"?>
<sst xmlns="http://schemas.openxmlformats.org/spreadsheetml/2006/main" count="388" uniqueCount="329">
  <si>
    <t>Met SKJ</t>
  </si>
  <si>
    <t>Zonder SKJ</t>
  </si>
  <si>
    <t>Welke kwaliteiten?</t>
  </si>
  <si>
    <t xml:space="preserve">(kosten </t>
  </si>
  <si>
    <t>Inzetbaar voor individuele caseload na x maanden?</t>
  </si>
  <si>
    <t>Bijdrage aan aspecten van diversiteit /knelpunten</t>
  </si>
  <si>
    <t>kosten per traject</t>
  </si>
  <si>
    <t>maximaal twee jaar</t>
  </si>
  <si>
    <t>Bijdrage door ondersteuning van team tot inzetbaar individuele caseload</t>
  </si>
  <si>
    <t>ondersteuning</t>
  </si>
  <si>
    <t>van team tot</t>
  </si>
  <si>
    <t>inzetbaar</t>
  </si>
  <si>
    <t>individuele</t>
  </si>
  <si>
    <t>caseload</t>
  </si>
  <si>
    <t>Toelichting en definities</t>
  </si>
  <si>
    <t>Versie: 04-11-2024</t>
  </si>
  <si>
    <t>Status: Concept</t>
  </si>
  <si>
    <t>Algemene uitgangspunten</t>
  </si>
  <si>
    <r>
      <rPr>
        <b/>
        <sz val="9"/>
        <color theme="1"/>
        <rFont val="Arial"/>
        <family val="2"/>
        <scheme val="minor"/>
      </rPr>
      <t xml:space="preserve">DOEL: </t>
    </r>
    <r>
      <rPr>
        <sz val="9"/>
        <color theme="1"/>
        <rFont val="Arial"/>
        <family val="2"/>
        <scheme val="minor"/>
      </rPr>
      <t xml:space="preserve">Dit tool maakt </t>
    </r>
    <r>
      <rPr>
        <b/>
        <sz val="9"/>
        <color theme="7"/>
        <rFont val="Arial"/>
        <family val="2"/>
        <scheme val="minor"/>
      </rPr>
      <t>investering én rendement</t>
    </r>
    <r>
      <rPr>
        <sz val="9"/>
        <color theme="1"/>
        <rFont val="Arial"/>
        <family val="2"/>
        <scheme val="minor"/>
      </rPr>
      <t xml:space="preserve"> inzichtelijk voor het gehele traject dat nieuwe medewerkers doorlopen om </t>
    </r>
    <r>
      <rPr>
        <b/>
        <sz val="9"/>
        <color theme="1"/>
        <rFont val="Arial"/>
        <family val="2"/>
        <scheme val="minor"/>
      </rPr>
      <t>tot individuele caseload</t>
    </r>
    <r>
      <rPr>
        <sz val="9"/>
        <color theme="1"/>
        <rFont val="Arial"/>
        <family val="2"/>
        <scheme val="minor"/>
      </rPr>
      <t xml:space="preserve"> te komen
</t>
    </r>
    <r>
      <rPr>
        <b/>
        <sz val="9"/>
        <color theme="1"/>
        <rFont val="Arial"/>
        <family val="2"/>
        <scheme val="minor"/>
      </rPr>
      <t xml:space="preserve">WAT: </t>
    </r>
    <r>
      <rPr>
        <sz val="9"/>
        <color theme="1"/>
        <rFont val="Arial"/>
        <family val="2"/>
        <scheme val="minor"/>
      </rPr>
      <t xml:space="preserve">We vergelijken een instromer die direct vanuit de opleiding komt en wel een SKJ-registratie heeft ('met SKJ'), 
met een instromer zonder SKJ-registratie die op basis van loopbaan of levenspad veel potentie heeft ('zonder SKJ'). Het traject dat zij doorlopen ziet er anders uit.
</t>
    </r>
    <r>
      <rPr>
        <b/>
        <sz val="9"/>
        <color theme="1"/>
        <rFont val="Arial"/>
        <family val="2"/>
        <scheme val="minor"/>
      </rPr>
      <t xml:space="preserve">HOE: </t>
    </r>
    <r>
      <rPr>
        <sz val="9"/>
        <color theme="1"/>
        <rFont val="Arial"/>
        <family val="2"/>
        <scheme val="minor"/>
      </rPr>
      <t xml:space="preserve">Het eerste tabblad gaat over directe kosten van werving en onboarding. Het tweede tabblad gaat over de bijdrage tijdens het onboarden, dus naast de eigen caseload. Het derde tabblad benoemt de toegevoegde waarde die een instromer 'zonder SKJ' kan hebben voor de organisatie.  </t>
    </r>
  </si>
  <si>
    <t>Definities</t>
  </si>
  <si>
    <t>Niet ervaren met SKJ</t>
  </si>
  <si>
    <t>Kandidaat medewerker met SKJ registratie (zonder werkervaring)</t>
  </si>
  <si>
    <t>Niet ervaren zonder SKJ</t>
  </si>
  <si>
    <t>Kandidaat medewerker zonder SKJ registratie (zonder werkervaring)</t>
  </si>
  <si>
    <t>Arbeidsmarktcampagne</t>
  </si>
  <si>
    <t>Communicatie campagne (online of offline) waarmee vacatures onder de aandacht worden gebracht</t>
  </si>
  <si>
    <t>Interne- of externe wervingsgesprekken</t>
  </si>
  <si>
    <t>Selectiegesprekken met kandidaat door selectieteam met kandidaat medewerkers. Intern=door GI zelf / Extern=door een werving en selectiebureau</t>
  </si>
  <si>
    <t>Klik gesprek met toekomstige collega's</t>
  </si>
  <si>
    <t>Selectiegesprekken met kandidaat door toekomstige collega's met kandidaat medewerkers</t>
  </si>
  <si>
    <t>Assessment</t>
  </si>
  <si>
    <t>Assessment van de beoogde nieuwe medewerker door een assessmentbureau</t>
  </si>
  <si>
    <t>Uurtarief</t>
  </si>
  <si>
    <t>Uurtarief van de functionaris die in gezet wordt (eigen personeel) om de activiteit uit te voeren (kan verschillen per activiteit)</t>
  </si>
  <si>
    <t>OOP</t>
  </si>
  <si>
    <t>Out-of-pocket kosten (kosten van ingehuurde partijen / externe opdrachtnemers)</t>
  </si>
  <si>
    <t>Interne scholing</t>
  </si>
  <si>
    <t>Scholing die vanuit (door) de eigen organisatie wordt aangeboden</t>
  </si>
  <si>
    <t>Externe scholing</t>
  </si>
  <si>
    <t>Scholing die vanuit (door) derden wordt aangeboden</t>
  </si>
  <si>
    <t>Begeleiding/coach/buddy</t>
  </si>
  <si>
    <t>Begeleiding van de nieuwe medewerker door collega's</t>
  </si>
  <si>
    <t>Productiviteit</t>
  </si>
  <si>
    <t>Mate waarin een nieuwe medewerker bijdraagt aan de (team)caseload, uitgedrukt in een percentage</t>
  </si>
  <si>
    <t>Gemiddelde salariskosten</t>
  </si>
  <si>
    <t>De gemiddelde salariskosten voor de tweede helft 2024 en 2025 volgens cao Jeugdzorg</t>
  </si>
  <si>
    <t>Bijdrage aan productiviteit van het team</t>
  </si>
  <si>
    <t>Bijdrage door ondersteuning van team</t>
  </si>
  <si>
    <t>Q1</t>
  </si>
  <si>
    <t>Q2</t>
  </si>
  <si>
    <t>Deel van de tijd dat instromer ondersteunende taken kan doen voor het team. 
Vanaf het kwartaal dat iemand een eigen caseload op zich kan nemen, dien je de cellen die daarna komen leeg te laten. Op deze manier kan de bijdrage aan de ondersteuning van het team goed berekend worden. Gebruik dus alle waarden, behalve 100%.</t>
  </si>
  <si>
    <t>Q3</t>
  </si>
  <si>
    <t>Q4</t>
  </si>
  <si>
    <t>Q5</t>
  </si>
  <si>
    <t>Q6</t>
  </si>
  <si>
    <t>Q7</t>
  </si>
  <si>
    <t>Q8</t>
  </si>
  <si>
    <t>Gemiddeld percentage teamsupport</t>
  </si>
  <si>
    <t>Indirecte organisatieopbrengsten</t>
  </si>
  <si>
    <r>
      <rPr>
        <b/>
        <sz val="9"/>
        <color theme="1"/>
        <rFont val="Arial"/>
        <family val="2"/>
        <scheme val="minor"/>
      </rPr>
      <t xml:space="preserve">Doel: </t>
    </r>
    <r>
      <rPr>
        <sz val="9"/>
        <color theme="1"/>
        <rFont val="Arial"/>
        <family val="2"/>
        <scheme val="minor"/>
      </rPr>
      <t xml:space="preserve">urgentie benadrukken van het werven en onboarden van nog niet geregistreerde collega's
</t>
    </r>
    <r>
      <rPr>
        <b/>
        <sz val="9"/>
        <color theme="1"/>
        <rFont val="Arial"/>
        <family val="2"/>
        <scheme val="minor"/>
      </rPr>
      <t xml:space="preserve">Hoe: </t>
    </r>
    <r>
      <rPr>
        <sz val="9"/>
        <color theme="1"/>
        <rFont val="Arial"/>
        <family val="2"/>
        <scheme val="minor"/>
      </rPr>
      <t>Dit is een kwalitatief tabblad, met kwalitatieve vragen over wat speelt in de organisatie</t>
    </r>
  </si>
  <si>
    <t xml:space="preserve">Bijdrage aan aspecten van diversiteit </t>
  </si>
  <si>
    <t>Nodig</t>
  </si>
  <si>
    <t>Bijdrage aan knelpunten in teambezetting/roosters</t>
  </si>
  <si>
    <t>Toelichting</t>
  </si>
  <si>
    <t>Leeftijd</t>
  </si>
  <si>
    <t>Uitstroom</t>
  </si>
  <si>
    <t>Nodig omdat uitstroom hoog is</t>
  </si>
  <si>
    <t>Cultureel</t>
  </si>
  <si>
    <t>Ziekteverzuim</t>
  </si>
  <si>
    <t>Nodig omdat ziekteverzuim hoog is</t>
  </si>
  <si>
    <t>Geslacht</t>
  </si>
  <si>
    <t>Bemensing/werkdruk</t>
  </si>
  <si>
    <t>Nodig om teams gevuld te krijgen</t>
  </si>
  <si>
    <t>Expertise</t>
  </si>
  <si>
    <t>Functiedifferentiatie</t>
  </si>
  <si>
    <t>Biedt kansen en ruimte voor andere rolverdeling in teams</t>
  </si>
  <si>
    <t>Anders ….</t>
  </si>
  <si>
    <t>Inwerktaken senior</t>
  </si>
  <si>
    <t>Inwerken/coaching biedt interessante taakuitbreiding voor senior medewerkers</t>
  </si>
  <si>
    <t>Bron:</t>
  </si>
  <si>
    <t>Salarisschalen-Cao-Jeugdzorg-2021-2023-mei 2023.pdf (jeugdzorg-werkt.nl)</t>
  </si>
  <si>
    <t>Akkoord over Cao Jeugdzorg » Jeugdzorg Nederland</t>
  </si>
  <si>
    <t>.</t>
  </si>
  <si>
    <t>CAO JZ</t>
  </si>
  <si>
    <t>1-1-2024
8%</t>
  </si>
  <si>
    <t>1-6-2024
1,25%</t>
  </si>
  <si>
    <t>Gemiddelde salariskosten niet productieve uren</t>
  </si>
  <si>
    <t>x</t>
  </si>
  <si>
    <t>1-0</t>
  </si>
  <si>
    <t>1-1</t>
  </si>
  <si>
    <t>1-2</t>
  </si>
  <si>
    <t>1-3</t>
  </si>
  <si>
    <t>1-4</t>
  </si>
  <si>
    <t>1-5</t>
  </si>
  <si>
    <t>1-6</t>
  </si>
  <si>
    <t>1-7</t>
  </si>
  <si>
    <t>1-8</t>
  </si>
  <si>
    <t>1-9</t>
  </si>
  <si>
    <t>1-10</t>
  </si>
  <si>
    <t>1-11</t>
  </si>
  <si>
    <t>1-12</t>
  </si>
  <si>
    <t>1-13</t>
  </si>
  <si>
    <t>2-0</t>
  </si>
  <si>
    <t>2-1</t>
  </si>
  <si>
    <t>2-2</t>
  </si>
  <si>
    <t>2-3</t>
  </si>
  <si>
    <t>2-4</t>
  </si>
  <si>
    <t>2-5</t>
  </si>
  <si>
    <t>2-6</t>
  </si>
  <si>
    <t>2-7</t>
  </si>
  <si>
    <t>2-8</t>
  </si>
  <si>
    <t>2-9</t>
  </si>
  <si>
    <t>2-10</t>
  </si>
  <si>
    <t>2-11</t>
  </si>
  <si>
    <t>2-12</t>
  </si>
  <si>
    <t>2-13</t>
  </si>
  <si>
    <t>3-0</t>
  </si>
  <si>
    <t>3-1</t>
  </si>
  <si>
    <t>3-2</t>
  </si>
  <si>
    <t>3-3</t>
  </si>
  <si>
    <t>3-4</t>
  </si>
  <si>
    <t>3-5</t>
  </si>
  <si>
    <t>3-6</t>
  </si>
  <si>
    <t>3-7</t>
  </si>
  <si>
    <t>3-8</t>
  </si>
  <si>
    <t>3-9</t>
  </si>
  <si>
    <t>3-10</t>
  </si>
  <si>
    <t>3-11</t>
  </si>
  <si>
    <t>3-12</t>
  </si>
  <si>
    <t>3-13</t>
  </si>
  <si>
    <t>4-0</t>
  </si>
  <si>
    <t>4-1</t>
  </si>
  <si>
    <t>4-2</t>
  </si>
  <si>
    <t>4-3</t>
  </si>
  <si>
    <t>4-4</t>
  </si>
  <si>
    <t>4-5</t>
  </si>
  <si>
    <t>4-6</t>
  </si>
  <si>
    <t>4-7</t>
  </si>
  <si>
    <t>4-8</t>
  </si>
  <si>
    <t>4-9</t>
  </si>
  <si>
    <t>4-10</t>
  </si>
  <si>
    <t>4-11</t>
  </si>
  <si>
    <t>4-12</t>
  </si>
  <si>
    <t>4-13</t>
  </si>
  <si>
    <t>5-0</t>
  </si>
  <si>
    <t>5-1</t>
  </si>
  <si>
    <t>5-2</t>
  </si>
  <si>
    <t>5-3</t>
  </si>
  <si>
    <t>5-4</t>
  </si>
  <si>
    <t>5-5</t>
  </si>
  <si>
    <t>5-6</t>
  </si>
  <si>
    <t>5-7</t>
  </si>
  <si>
    <t>5-8</t>
  </si>
  <si>
    <t>5-9</t>
  </si>
  <si>
    <t>5-10</t>
  </si>
  <si>
    <t>5-11</t>
  </si>
  <si>
    <t>5-12</t>
  </si>
  <si>
    <t>5-13</t>
  </si>
  <si>
    <t>6-0</t>
  </si>
  <si>
    <t>6-1</t>
  </si>
  <si>
    <t>6-2</t>
  </si>
  <si>
    <t>6-3</t>
  </si>
  <si>
    <t>6-4</t>
  </si>
  <si>
    <t>6-5</t>
  </si>
  <si>
    <t>6-6</t>
  </si>
  <si>
    <t>6-7</t>
  </si>
  <si>
    <t>6-8</t>
  </si>
  <si>
    <t>6-9</t>
  </si>
  <si>
    <t>6-10</t>
  </si>
  <si>
    <t>6-11</t>
  </si>
  <si>
    <t>6-12</t>
  </si>
  <si>
    <t>6-13</t>
  </si>
  <si>
    <t>7-0</t>
  </si>
  <si>
    <t>7-1</t>
  </si>
  <si>
    <t>7-2</t>
  </si>
  <si>
    <t>7-3</t>
  </si>
  <si>
    <t>7-4</t>
  </si>
  <si>
    <t>7-5</t>
  </si>
  <si>
    <t>7-6</t>
  </si>
  <si>
    <t>7-7</t>
  </si>
  <si>
    <t>7-8</t>
  </si>
  <si>
    <t>7-9</t>
  </si>
  <si>
    <t>7-10</t>
  </si>
  <si>
    <t>7-11</t>
  </si>
  <si>
    <t>7-12</t>
  </si>
  <si>
    <t>7-13</t>
  </si>
  <si>
    <t>8-0</t>
  </si>
  <si>
    <t>8-1</t>
  </si>
  <si>
    <t>8-2</t>
  </si>
  <si>
    <t>8-3</t>
  </si>
  <si>
    <t>8-4</t>
  </si>
  <si>
    <t>8-5</t>
  </si>
  <si>
    <t>8-6</t>
  </si>
  <si>
    <t>8-7</t>
  </si>
  <si>
    <t>8-8</t>
  </si>
  <si>
    <t>8-9</t>
  </si>
  <si>
    <t>8-10</t>
  </si>
  <si>
    <t>8-11</t>
  </si>
  <si>
    <t>8-12</t>
  </si>
  <si>
    <t>8-13</t>
  </si>
  <si>
    <t>9-0</t>
  </si>
  <si>
    <t>9-1</t>
  </si>
  <si>
    <t>9-2</t>
  </si>
  <si>
    <t>9-3</t>
  </si>
  <si>
    <t>9-4</t>
  </si>
  <si>
    <t>9-5</t>
  </si>
  <si>
    <t>9-6</t>
  </si>
  <si>
    <t>9-7</t>
  </si>
  <si>
    <t>9-8</t>
  </si>
  <si>
    <t>9-9</t>
  </si>
  <si>
    <t>9-10</t>
  </si>
  <si>
    <t>9-11</t>
  </si>
  <si>
    <t>9-12</t>
  </si>
  <si>
    <t>9-13</t>
  </si>
  <si>
    <t>10-0</t>
  </si>
  <si>
    <t>10-1</t>
  </si>
  <si>
    <t>10-2</t>
  </si>
  <si>
    <t>10-3</t>
  </si>
  <si>
    <t>10-4</t>
  </si>
  <si>
    <t>10-5</t>
  </si>
  <si>
    <t>10-6</t>
  </si>
  <si>
    <t>10-7</t>
  </si>
  <si>
    <t>10-8</t>
  </si>
  <si>
    <t>10-9</t>
  </si>
  <si>
    <t>10-10</t>
  </si>
  <si>
    <t>10-11</t>
  </si>
  <si>
    <t>10-12</t>
  </si>
  <si>
    <t>10-13</t>
  </si>
  <si>
    <t>11-0</t>
  </si>
  <si>
    <t>11-1</t>
  </si>
  <si>
    <t>11-2</t>
  </si>
  <si>
    <t>11-3</t>
  </si>
  <si>
    <t>11-4</t>
  </si>
  <si>
    <t>11-5</t>
  </si>
  <si>
    <t>11-6</t>
  </si>
  <si>
    <t>11-7</t>
  </si>
  <si>
    <t>11-8</t>
  </si>
  <si>
    <t>11-9</t>
  </si>
  <si>
    <t>11-10</t>
  </si>
  <si>
    <t>11-11</t>
  </si>
  <si>
    <t>11-12</t>
  </si>
  <si>
    <t>11-13</t>
  </si>
  <si>
    <t>12-0</t>
  </si>
  <si>
    <t>12-1</t>
  </si>
  <si>
    <t>12-2</t>
  </si>
  <si>
    <t>12-3</t>
  </si>
  <si>
    <t>12-4</t>
  </si>
  <si>
    <t>12-5</t>
  </si>
  <si>
    <t>12-6</t>
  </si>
  <si>
    <t>12-7</t>
  </si>
  <si>
    <t>12-8</t>
  </si>
  <si>
    <t>12-9</t>
  </si>
  <si>
    <t>12-10</t>
  </si>
  <si>
    <t>12-11</t>
  </si>
  <si>
    <t>12-12</t>
  </si>
  <si>
    <t>12-13</t>
  </si>
  <si>
    <t>13-0</t>
  </si>
  <si>
    <t>13-1</t>
  </si>
  <si>
    <t>13-2</t>
  </si>
  <si>
    <t>13-3</t>
  </si>
  <si>
    <t>13-4</t>
  </si>
  <si>
    <t>13-5</t>
  </si>
  <si>
    <t>13-6</t>
  </si>
  <si>
    <t>13-7</t>
  </si>
  <si>
    <t>13-8</t>
  </si>
  <si>
    <t>13-9</t>
  </si>
  <si>
    <t>13-10</t>
  </si>
  <si>
    <t>13-11</t>
  </si>
  <si>
    <t>13-12</t>
  </si>
  <si>
    <t>13-13</t>
  </si>
  <si>
    <t>14-0</t>
  </si>
  <si>
    <t>14-1</t>
  </si>
  <si>
    <t>14-2</t>
  </si>
  <si>
    <t>14-3</t>
  </si>
  <si>
    <t>14-4</t>
  </si>
  <si>
    <t>14-5</t>
  </si>
  <si>
    <t>14-6</t>
  </si>
  <si>
    <t>14-7</t>
  </si>
  <si>
    <t>14-8</t>
  </si>
  <si>
    <t>14-9</t>
  </si>
  <si>
    <t>14-10</t>
  </si>
  <si>
    <t>14-11</t>
  </si>
  <si>
    <t>14-12</t>
  </si>
  <si>
    <t>14-13</t>
  </si>
  <si>
    <t>15-0</t>
  </si>
  <si>
    <t>15-1</t>
  </si>
  <si>
    <t>15-2</t>
  </si>
  <si>
    <t>15-3</t>
  </si>
  <si>
    <t>15-4</t>
  </si>
  <si>
    <t>15-5</t>
  </si>
  <si>
    <t>15-6</t>
  </si>
  <si>
    <t>15-7</t>
  </si>
  <si>
    <t>15-8</t>
  </si>
  <si>
    <t>15-9</t>
  </si>
  <si>
    <t>15-10</t>
  </si>
  <si>
    <t>15-11</t>
  </si>
  <si>
    <t>15-12</t>
  </si>
  <si>
    <t>15-13</t>
  </si>
  <si>
    <t>Directe kosten instroomprofielen</t>
  </si>
  <si>
    <t>Legenda</t>
  </si>
  <si>
    <t>Totale directe kosten (voor 2 jaar, zonder indexatie)</t>
  </si>
  <si>
    <t>Vrij in te vullen velden</t>
  </si>
  <si>
    <t>met SKJ</t>
  </si>
  <si>
    <t>Niet invullen</t>
  </si>
  <si>
    <t>Werving</t>
  </si>
  <si>
    <t>Onboarding</t>
  </si>
  <si>
    <r>
      <t xml:space="preserve">Niet ervaren </t>
    </r>
    <r>
      <rPr>
        <b/>
        <sz val="10"/>
        <color theme="1"/>
        <rFont val="Arial"/>
        <family val="2"/>
        <scheme val="minor"/>
      </rPr>
      <t>met SKJ</t>
    </r>
  </si>
  <si>
    <t>Niet productief</t>
  </si>
  <si>
    <r>
      <t xml:space="preserve">Niet ervaren </t>
    </r>
    <r>
      <rPr>
        <b/>
        <sz val="10"/>
        <color theme="1"/>
        <rFont val="Arial"/>
        <family val="2"/>
        <scheme val="minor"/>
      </rPr>
      <t>zonder SKJ</t>
    </r>
  </si>
  <si>
    <t>Kosten werving (tot aan moment van contractering)</t>
  </si>
  <si>
    <t>Kosten werving per jaar</t>
  </si>
  <si>
    <t>Aantal uur</t>
  </si>
  <si>
    <t>Totale kosten</t>
  </si>
  <si>
    <t xml:space="preserve">Interne- of externe wervingsgesprekken </t>
  </si>
  <si>
    <t xml:space="preserve">Klik gesprekken </t>
  </si>
  <si>
    <t>Assessments</t>
  </si>
  <si>
    <t>Kosten onboarden (tot aan moment van gewenste caseload)</t>
  </si>
  <si>
    <t>Kosten onboarding</t>
  </si>
  <si>
    <t>Begeleiding/coach/buddy (2 uur per week)</t>
  </si>
  <si>
    <t>Loonkosten niet productieve uren nieuwe medewerker</t>
  </si>
  <si>
    <t>Doelproductiviteit</t>
  </si>
  <si>
    <t>In onderstaande tabel wordt gevraagd naar de productiviteitsopbouw. De maximale productiviteit kan niet meer zijn dan de doelproductiviteit.</t>
  </si>
  <si>
    <t>Productiviteit gedurende het traject naar eigen caseload (dus tijdens onboarding)</t>
  </si>
  <si>
    <t>Inschaling</t>
  </si>
  <si>
    <t>Zonder SKJ*</t>
  </si>
  <si>
    <t>* Onder naam en verantwoordelijkheid van geregistreerde professional</t>
  </si>
  <si>
    <t>Kosten over 2 jaar</t>
  </si>
  <si>
    <t>Verschil</t>
  </si>
  <si>
    <t>Bovenstaande is gebaseerd op cao Jeugdzorg 2021-2023, gebaseerd op de daar aangegeven salariskosten voor 1-3-2025. Er vindt in deze tool geen verdere indexering plaats.
Instructies: vul bovenstaande tabel in met hele percentages (dus bijv. 5%, 20% en niet 22,5%). Gebruik 100% vanaf het moment dat de instromer een eigen caseload mag gaan opbouwen.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</si>
</sst>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_ [$€-413]\ * #,##0.00_ ;_ [$€-413]\ * \-#,##0.00_ ;_ [$€-413]\ * &quot;-&quot;??_ ;_ @_ "/>
    <numFmt numFmtId="165" formatCode="#,##0.00_ ;\-#,##0.00\ "/>
    <numFmt numFmtId="166" formatCode="0.0"/>
    <numFmt numFmtId="167" formatCode="_ [$€-2]\ * #,##0_ ;_ [$€-2]\ * \-#,##0_ ;_ [$€-2]\ * &quot;-&quot;??_ ;_ @_ "/>
    <numFmt numFmtId="168" formatCode="_ &quot;€&quot;\ * #,##0_ ;_ &quot;€&quot;\ * \-#,##0_ ;_ &quot;€&quot;\ * &quot;-&quot;??_ ;_ @_ "/>
    <numFmt numFmtId="169" formatCode="_ [$€-413]\ * #,##0_ ;_ [$€-413]\ * \-#,##0_ ;_ [$€-413]\ * &quot;-&quot;??_ ;_ @_ "/>
  </numFmts>
  <fonts count="29">
    <font>
      <sz val="9"/>
      <color theme="1"/>
      <name val="Arial"/>
      <family val="2"/>
      <scheme val="minor"/>
    </font>
    <font>
      <sz val="11"/>
      <color theme="1"/>
      <name val="Arial"/>
      <family val="2"/>
      <scheme val="minor"/>
    </font>
    <font>
      <sz val="11"/>
      <color theme="1"/>
      <name val="Arial"/>
      <family val="2"/>
      <scheme val="minor"/>
    </font>
    <font>
      <sz val="11"/>
      <color rgb="FF3F3F76"/>
      <name val="Arial"/>
      <family val="2"/>
      <scheme val="minor"/>
    </font>
    <font>
      <b/>
      <sz val="11"/>
      <color rgb="FF3F3F3F"/>
      <name val="Arial"/>
      <family val="2"/>
      <scheme val="minor"/>
    </font>
    <font>
      <b/>
      <sz val="12"/>
      <color theme="0"/>
      <name val="Arial"/>
      <family val="2"/>
      <scheme val="minor"/>
    </font>
    <font>
      <b/>
      <sz val="9"/>
      <color theme="1"/>
      <name val="Arial"/>
      <family val="2"/>
      <scheme val="minor"/>
    </font>
    <font>
      <b/>
      <sz val="10"/>
      <color theme="1"/>
      <name val="Arial"/>
      <family val="2"/>
      <scheme val="minor"/>
    </font>
    <font>
      <sz val="10"/>
      <color theme="1"/>
      <name val="Arial"/>
      <family val="2"/>
      <scheme val="minor"/>
    </font>
    <font>
      <b/>
      <sz val="9"/>
      <color theme="0"/>
      <name val="Arial"/>
      <family val="2"/>
      <scheme val="minor"/>
    </font>
    <font>
      <b/>
      <sz val="11"/>
      <color theme="1"/>
      <name val="Arial"/>
      <family val="2"/>
      <scheme val="minor"/>
    </font>
    <font>
      <sz val="8"/>
      <name val="Arial"/>
      <family val="2"/>
      <scheme val="minor"/>
    </font>
    <font>
      <sz val="9"/>
      <color theme="1"/>
      <name val="Arial"/>
      <family val="2"/>
      <scheme val="minor"/>
    </font>
    <font>
      <b/>
      <sz val="8"/>
      <color theme="1"/>
      <name val="Arial"/>
      <family val="2"/>
      <scheme val="minor"/>
    </font>
    <font>
      <b/>
      <sz val="8"/>
      <name val="Arial"/>
      <family val="2"/>
      <scheme val="minor"/>
    </font>
    <font>
      <b/>
      <sz val="9"/>
      <color rgb="FF3F3F3F"/>
      <name val="Arial"/>
      <family val="2"/>
      <scheme val="minor"/>
    </font>
    <font>
      <i/>
      <sz val="11"/>
      <color rgb="FF7F7F7F"/>
      <name val="Arial"/>
      <family val="2"/>
      <scheme val="minor"/>
    </font>
    <font>
      <b/>
      <i/>
      <sz val="9"/>
      <color theme="1"/>
      <name val="Arial"/>
      <family val="2"/>
      <scheme val="minor"/>
    </font>
    <font>
      <i/>
      <sz val="11"/>
      <name val="Arial"/>
      <family val="2"/>
      <scheme val="minor"/>
    </font>
    <font>
      <sz val="10"/>
      <color rgb="FF3F3F76"/>
      <name val="Arial"/>
      <family val="2"/>
      <scheme val="minor"/>
    </font>
    <font>
      <b/>
      <sz val="10"/>
      <color rgb="FF3F3F3F"/>
      <name val="Arial"/>
      <family val="2"/>
      <scheme val="minor"/>
    </font>
    <font>
      <i/>
      <sz val="10"/>
      <name val="Arial"/>
      <family val="2"/>
      <scheme val="minor"/>
    </font>
    <font>
      <sz val="9"/>
      <color theme="0"/>
      <name val="Arial"/>
      <family val="2"/>
      <scheme val="minor"/>
    </font>
    <font>
      <sz val="10"/>
      <color theme="0"/>
      <name val="Arial"/>
      <family val="2"/>
      <scheme val="minor"/>
    </font>
    <font>
      <b/>
      <sz val="9"/>
      <color theme="7"/>
      <name val="Arial"/>
      <family val="2"/>
      <scheme val="minor"/>
    </font>
    <font>
      <i/>
      <sz val="9"/>
      <color theme="1"/>
      <name val="Arial"/>
      <family val="2"/>
      <scheme val="minor"/>
    </font>
    <font>
      <sz val="8"/>
      <color theme="1"/>
      <name val="Arial"/>
      <family val="2"/>
      <scheme val="minor"/>
    </font>
    <font>
      <sz val="6"/>
      <color theme="1"/>
      <name val="Arial"/>
      <family val="2"/>
      <scheme val="minor"/>
    </font>
    <font>
      <b/>
      <sz val="6"/>
      <color rgb="FF3F3F3F"/>
      <name val="Arial"/>
      <family val="2"/>
      <scheme val="minor"/>
    </font>
  </fonts>
  <fills count="12">
    <fill>
      <patternFill patternType="none"/>
    </fill>
    <fill>
      <patternFill patternType="gray125"/>
    </fill>
    <fill>
      <patternFill patternType="solid">
        <fgColor rgb="FFFFCC99"/>
      </patternFill>
    </fill>
    <fill>
      <patternFill patternType="solid">
        <fgColor rgb="FFF2F2F2"/>
      </patternFill>
    </fill>
    <fill>
      <patternFill patternType="solid">
        <fgColor theme="4"/>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EDF9FC"/>
        <bgColor indexed="64"/>
      </patternFill>
    </fill>
    <fill>
      <patternFill patternType="solid">
        <fgColor rgb="FF16145F"/>
        <bgColor indexed="64"/>
      </patternFill>
    </fill>
    <fill>
      <patternFill patternType="solid">
        <fgColor rgb="FFF8FAEA"/>
        <bgColor indexed="64"/>
      </patternFill>
    </fill>
    <fill>
      <patternFill patternType="solid">
        <fgColor rgb="FFBFD430"/>
        <bgColor indexed="64"/>
      </patternFill>
    </fill>
  </fills>
  <borders count="4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bottom style="thin">
        <color rgb="FF7F7F7F"/>
      </bottom>
      <diagonal/>
    </border>
    <border>
      <left style="thin">
        <color rgb="FF3F3F3F"/>
      </left>
      <right style="thin">
        <color rgb="FF3F3F3F"/>
      </right>
      <top/>
      <bottom style="thin">
        <color rgb="FF3F3F3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7F7F7F"/>
      </right>
      <top/>
      <bottom style="thin">
        <color rgb="FF7F7F7F"/>
      </bottom>
      <diagonal/>
    </border>
    <border>
      <left/>
      <right style="thin">
        <color rgb="FF7F7F7F"/>
      </right>
      <top style="thin">
        <color rgb="FF7F7F7F"/>
      </top>
      <bottom style="thin">
        <color rgb="FF7F7F7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rgb="FF3F3F3F"/>
      </right>
      <top style="thin">
        <color rgb="FF3F3F3F"/>
      </top>
      <bottom style="thin">
        <color rgb="FF3F3F3F"/>
      </bottom>
      <diagonal/>
    </border>
    <border>
      <left style="thin">
        <color rgb="FF3F3F3F"/>
      </left>
      <right style="thin">
        <color indexed="64"/>
      </right>
      <top style="thin">
        <color rgb="FF3F3F3F"/>
      </top>
      <bottom style="thin">
        <color rgb="FF3F3F3F"/>
      </bottom>
      <diagonal/>
    </border>
    <border>
      <left style="thin">
        <color rgb="FF7F7F7F"/>
      </left>
      <right style="thin">
        <color rgb="FF7F7F7F"/>
      </right>
      <top style="thin">
        <color rgb="FF7F7F7F"/>
      </top>
      <bottom/>
      <diagonal/>
    </border>
    <border>
      <left/>
      <right style="thin">
        <color rgb="FF3F3F3F"/>
      </right>
      <top style="thin">
        <color rgb="FF3F3F3F"/>
      </top>
      <bottom style="thin">
        <color rgb="FF3F3F3F"/>
      </bottom>
      <diagonal/>
    </border>
    <border>
      <left style="thin">
        <color indexed="64"/>
      </left>
      <right style="thin">
        <color rgb="FF7F7F7F"/>
      </right>
      <top style="thin">
        <color indexed="64"/>
      </top>
      <bottom style="thin">
        <color rgb="FF7F7F7F"/>
      </bottom>
      <diagonal/>
    </border>
    <border>
      <left style="thin">
        <color rgb="FF7F7F7F"/>
      </left>
      <right style="thin">
        <color rgb="FF7F7F7F"/>
      </right>
      <top style="thin">
        <color indexed="64"/>
      </top>
      <bottom style="thin">
        <color rgb="FF7F7F7F"/>
      </bottom>
      <diagonal/>
    </border>
    <border>
      <left style="thin">
        <color rgb="FF7F7F7F"/>
      </left>
      <right style="thin">
        <color indexed="64"/>
      </right>
      <top style="thin">
        <color indexed="64"/>
      </top>
      <bottom style="thin">
        <color rgb="FF7F7F7F"/>
      </bottom>
      <diagonal/>
    </border>
    <border>
      <left style="thin">
        <color indexed="64"/>
      </left>
      <right style="thin">
        <color rgb="FF7F7F7F"/>
      </right>
      <top style="thin">
        <color rgb="FF7F7F7F"/>
      </top>
      <bottom style="thin">
        <color rgb="FF7F7F7F"/>
      </bottom>
      <diagonal/>
    </border>
    <border>
      <left style="thin">
        <color rgb="FF7F7F7F"/>
      </left>
      <right style="thin">
        <color indexed="64"/>
      </right>
      <top style="thin">
        <color rgb="FF7F7F7F"/>
      </top>
      <bottom style="thin">
        <color rgb="FF7F7F7F"/>
      </bottom>
      <diagonal/>
    </border>
    <border>
      <left style="thin">
        <color indexed="64"/>
      </left>
      <right style="thin">
        <color rgb="FF7F7F7F"/>
      </right>
      <top style="thin">
        <color rgb="FF7F7F7F"/>
      </top>
      <bottom style="thin">
        <color indexed="64"/>
      </bottom>
      <diagonal/>
    </border>
    <border>
      <left style="thin">
        <color rgb="FF7F7F7F"/>
      </left>
      <right style="thin">
        <color rgb="FF7F7F7F"/>
      </right>
      <top style="thin">
        <color rgb="FF7F7F7F"/>
      </top>
      <bottom style="thin">
        <color indexed="64"/>
      </bottom>
      <diagonal/>
    </border>
    <border>
      <left style="thin">
        <color rgb="FF7F7F7F"/>
      </left>
      <right style="thin">
        <color indexed="64"/>
      </right>
      <top style="thin">
        <color rgb="FF7F7F7F"/>
      </top>
      <bottom style="thin">
        <color indexed="64"/>
      </bottom>
      <diagonal/>
    </border>
    <border>
      <left style="thin">
        <color rgb="FF3F3F3F"/>
      </left>
      <right/>
      <top/>
      <bottom/>
      <diagonal/>
    </border>
    <border>
      <left/>
      <right style="thin">
        <color rgb="FF3F3F3F"/>
      </right>
      <top/>
      <bottom style="thin">
        <color rgb="FF3F3F3F"/>
      </bottom>
      <diagonal/>
    </border>
    <border>
      <left style="thin">
        <color indexed="64"/>
      </left>
      <right style="thin">
        <color rgb="FF7F7F7F"/>
      </right>
      <top style="thin">
        <color indexed="64"/>
      </top>
      <bottom/>
      <diagonal/>
    </border>
    <border>
      <left style="thin">
        <color indexed="64"/>
      </left>
      <right style="thin">
        <color rgb="FF7F7F7F"/>
      </right>
      <top/>
      <bottom style="thin">
        <color indexed="64"/>
      </bottom>
      <diagonal/>
    </border>
    <border>
      <left style="thin">
        <color rgb="FF3F3F3F"/>
      </left>
      <right/>
      <top style="thin">
        <color rgb="FF3F3F3F"/>
      </top>
      <bottom style="thin">
        <color rgb="FF3F3F3F"/>
      </bottom>
      <diagonal/>
    </border>
    <border>
      <left style="thin">
        <color indexed="64"/>
      </left>
      <right/>
      <top style="thin">
        <color rgb="FF3F3F3F"/>
      </top>
      <bottom/>
      <diagonal/>
    </border>
    <border>
      <left/>
      <right style="thin">
        <color indexed="64"/>
      </right>
      <top style="thin">
        <color rgb="FF3F3F3F"/>
      </top>
      <bottom/>
      <diagonal/>
    </border>
    <border>
      <left/>
      <right/>
      <top style="thin">
        <color rgb="FF7F7F7F"/>
      </top>
      <bottom/>
      <diagonal/>
    </border>
  </borders>
  <cellStyleXfs count="8">
    <xf numFmtId="0" fontId="0" fillId="0" borderId="0"/>
    <xf numFmtId="0" fontId="3" fillId="2" borderId="1" applyNumberFormat="0" applyAlignment="0" applyProtection="0"/>
    <xf numFmtId="0" fontId="4" fillId="3" borderId="2" applyNumberFormat="0" applyAlignment="0" applyProtection="0"/>
    <xf numFmtId="44" fontId="12" fillId="0" borderId="0" applyFont="0" applyFill="0" applyBorder="0" applyAlignment="0" applyProtection="0"/>
    <xf numFmtId="9" fontId="12" fillId="0" borderId="0" applyFont="0" applyFill="0" applyBorder="0" applyAlignment="0" applyProtection="0"/>
    <xf numFmtId="0" fontId="12" fillId="0" borderId="0"/>
    <xf numFmtId="0" fontId="2" fillId="0" borderId="0"/>
    <xf numFmtId="0" fontId="16" fillId="0" borderId="0" applyNumberFormat="0" applyFill="0" applyBorder="0" applyAlignment="0" applyProtection="0"/>
  </cellStyleXfs>
  <cellXfs count="159">
    <xf numFmtId="0" fontId="0" fillId="0" borderId="0" xfId="0"/>
    <xf numFmtId="0" fontId="0" fillId="4" borderId="0" xfId="0" applyFill="1"/>
    <xf numFmtId="0" fontId="9" fillId="6" borderId="0" xfId="0" applyFont="1" applyFill="1"/>
    <xf numFmtId="0" fontId="5" fillId="6" borderId="0" xfId="0" applyFont="1" applyFill="1" applyAlignment="1">
      <alignment vertical="center"/>
    </xf>
    <xf numFmtId="0" fontId="3" fillId="2" borderId="9" xfId="1" applyBorder="1"/>
    <xf numFmtId="0" fontId="3" fillId="2" borderId="10" xfId="1" applyBorder="1"/>
    <xf numFmtId="0" fontId="6" fillId="0" borderId="0" xfId="0" applyFont="1"/>
    <xf numFmtId="0" fontId="6" fillId="0" borderId="3" xfId="0" applyFont="1" applyBorder="1"/>
    <xf numFmtId="0" fontId="6" fillId="5" borderId="3" xfId="0" applyFont="1" applyFill="1" applyBorder="1"/>
    <xf numFmtId="0" fontId="3" fillId="7" borderId="10" xfId="1" applyFill="1" applyBorder="1"/>
    <xf numFmtId="164" fontId="3" fillId="7" borderId="1" xfId="1" applyNumberFormat="1" applyFill="1"/>
    <xf numFmtId="49" fontId="12" fillId="0" borderId="0" xfId="5" applyNumberFormat="1"/>
    <xf numFmtId="0" fontId="12" fillId="0" borderId="0" xfId="5"/>
    <xf numFmtId="2" fontId="12" fillId="0" borderId="0" xfId="5" applyNumberFormat="1"/>
    <xf numFmtId="165" fontId="12" fillId="0" borderId="0" xfId="5" applyNumberFormat="1"/>
    <xf numFmtId="14" fontId="13" fillId="0" borderId="0" xfId="0" applyNumberFormat="1" applyFont="1" applyAlignment="1">
      <alignment horizontal="right" vertical="top"/>
    </xf>
    <xf numFmtId="14" fontId="13" fillId="0" borderId="0" xfId="0" applyNumberFormat="1" applyFont="1" applyAlignment="1">
      <alignment vertical="top" wrapText="1"/>
    </xf>
    <xf numFmtId="14" fontId="14" fillId="0" borderId="0" xfId="0" applyNumberFormat="1" applyFont="1" applyAlignment="1">
      <alignment vertical="top"/>
    </xf>
    <xf numFmtId="166" fontId="12" fillId="0" borderId="0" xfId="5" applyNumberFormat="1"/>
    <xf numFmtId="166" fontId="15" fillId="3" borderId="2" xfId="2" applyNumberFormat="1" applyFont="1"/>
    <xf numFmtId="0" fontId="16" fillId="0" borderId="0" xfId="7"/>
    <xf numFmtId="167" fontId="4" fillId="3" borderId="2" xfId="2" applyNumberFormat="1"/>
    <xf numFmtId="168" fontId="4" fillId="3" borderId="2" xfId="2" applyNumberFormat="1"/>
    <xf numFmtId="168" fontId="3" fillId="2" borderId="4" xfId="3" applyNumberFormat="1" applyFont="1" applyFill="1" applyBorder="1"/>
    <xf numFmtId="168" fontId="3" fillId="2" borderId="1" xfId="3" applyNumberFormat="1" applyFont="1" applyFill="1" applyBorder="1"/>
    <xf numFmtId="169" fontId="3" fillId="2" borderId="1" xfId="1" applyNumberFormat="1"/>
    <xf numFmtId="169" fontId="4" fillId="3" borderId="5" xfId="2" applyNumberFormat="1" applyBorder="1"/>
    <xf numFmtId="169" fontId="4" fillId="3" borderId="2" xfId="2" applyNumberFormat="1"/>
    <xf numFmtId="164" fontId="3" fillId="7" borderId="10" xfId="1" applyNumberFormat="1" applyFill="1" applyBorder="1"/>
    <xf numFmtId="0" fontId="6" fillId="0" borderId="0" xfId="0" applyFont="1" applyAlignment="1">
      <alignment horizontal="centerContinuous"/>
    </xf>
    <xf numFmtId="0" fontId="17" fillId="0" borderId="0" xfId="0" applyFont="1" applyAlignment="1">
      <alignment horizontal="centerContinuous"/>
    </xf>
    <xf numFmtId="0" fontId="0" fillId="0" borderId="0" xfId="0" applyAlignment="1">
      <alignment horizontal="center"/>
    </xf>
    <xf numFmtId="0" fontId="0" fillId="0" borderId="0" xfId="0">
      <extLst>
        <ext xmlns:xfpb="http://schemas.microsoft.com/office/spreadsheetml/2022/featurepropertybag" uri="{C7286773-470A-42A8-94C5-96B5CB345126}">
          <xfpb:xfComplement i="0"/>
        </ext>
      </extLst>
    </xf>
    <xf numFmtId="0" fontId="8" fillId="0" borderId="0" xfId="0" applyFont="1" applyAlignment="1">
      <alignment wrapText="1"/>
    </xf>
    <xf numFmtId="0" fontId="1" fillId="0" borderId="0" xfId="0" applyFont="1" applyAlignment="1">
      <alignment wrapText="1"/>
    </xf>
    <xf numFmtId="9" fontId="3" fillId="2" borderId="1" xfId="4" applyFont="1" applyFill="1" applyBorder="1" applyAlignment="1">
      <alignment horizontal="center"/>
    </xf>
    <xf numFmtId="0" fontId="1" fillId="0" borderId="0" xfId="0" applyFont="1" applyAlignment="1">
      <alignment horizontal="center" wrapText="1"/>
    </xf>
    <xf numFmtId="0" fontId="8" fillId="0" borderId="0" xfId="0" applyFont="1"/>
    <xf numFmtId="9" fontId="19" fillId="2" borderId="1" xfId="4" applyFont="1" applyFill="1" applyBorder="1" applyAlignment="1">
      <alignment horizontal="center"/>
    </xf>
    <xf numFmtId="169" fontId="20" fillId="3" borderId="2" xfId="2" applyNumberFormat="1" applyFont="1"/>
    <xf numFmtId="0" fontId="8" fillId="0" borderId="0" xfId="0" applyFont="1" applyAlignment="1">
      <alignment horizontal="center"/>
    </xf>
    <xf numFmtId="169" fontId="8" fillId="0" borderId="0" xfId="0" applyNumberFormat="1" applyFont="1"/>
    <xf numFmtId="0" fontId="21" fillId="0" borderId="0" xfId="7" applyFont="1" applyAlignment="1">
      <alignment horizontal="right"/>
    </xf>
    <xf numFmtId="0" fontId="7" fillId="0" borderId="0" xfId="0" applyFont="1"/>
    <xf numFmtId="0" fontId="0" fillId="8" borderId="16" xfId="0" applyFill="1" applyBorder="1"/>
    <xf numFmtId="0" fontId="0" fillId="8" borderId="14" xfId="0" applyFill="1" applyBorder="1"/>
    <xf numFmtId="0" fontId="0" fillId="8" borderId="15" xfId="0" applyFill="1" applyBorder="1"/>
    <xf numFmtId="0" fontId="0" fillId="8" borderId="17" xfId="0" applyFill="1" applyBorder="1"/>
    <xf numFmtId="0" fontId="0" fillId="8" borderId="18" xfId="0" applyFill="1" applyBorder="1"/>
    <xf numFmtId="0" fontId="0" fillId="8" borderId="19" xfId="0" applyFill="1" applyBorder="1"/>
    <xf numFmtId="0" fontId="0" fillId="8" borderId="16" xfId="0" applyFill="1" applyBorder="1" applyAlignment="1">
      <alignment wrapText="1"/>
    </xf>
    <xf numFmtId="0" fontId="6" fillId="8" borderId="16" xfId="0" applyFont="1" applyFill="1" applyBorder="1" applyAlignment="1">
      <alignment vertical="top" wrapText="1"/>
    </xf>
    <xf numFmtId="0" fontId="6" fillId="8" borderId="17" xfId="0" applyFont="1" applyFill="1" applyBorder="1" applyAlignment="1">
      <alignment vertical="top" wrapText="1"/>
    </xf>
    <xf numFmtId="0" fontId="0" fillId="8" borderId="17" xfId="0" applyFill="1" applyBorder="1" applyAlignment="1">
      <alignment wrapText="1"/>
    </xf>
    <xf numFmtId="0" fontId="5" fillId="9" borderId="0" xfId="0" applyFont="1" applyFill="1" applyAlignment="1">
      <alignment vertical="center"/>
    </xf>
    <xf numFmtId="0" fontId="0" fillId="9" borderId="0" xfId="0" applyFill="1" applyAlignment="1">
      <alignment vertical="center"/>
    </xf>
    <xf numFmtId="0" fontId="0" fillId="9" borderId="0" xfId="0" applyFill="1"/>
    <xf numFmtId="0" fontId="0" fillId="8" borderId="3" xfId="0" applyFill="1" applyBorder="1"/>
    <xf numFmtId="0" fontId="18" fillId="8" borderId="21" xfId="7" applyFont="1" applyFill="1" applyBorder="1"/>
    <xf numFmtId="0" fontId="0" fillId="8" borderId="21" xfId="0" applyFill="1" applyBorder="1"/>
    <xf numFmtId="0" fontId="8" fillId="8" borderId="0" xfId="0" applyFont="1" applyFill="1"/>
    <xf numFmtId="0" fontId="7" fillId="8" borderId="0" xfId="0" applyFont="1" applyFill="1" applyAlignment="1">
      <alignment horizontal="center"/>
    </xf>
    <xf numFmtId="0" fontId="7" fillId="8" borderId="0" xfId="0" applyFont="1" applyFill="1"/>
    <xf numFmtId="168" fontId="8" fillId="8" borderId="3" xfId="3" applyNumberFormat="1" applyFont="1" applyFill="1" applyBorder="1"/>
    <xf numFmtId="0" fontId="0" fillId="8" borderId="20" xfId="0" applyFill="1" applyBorder="1"/>
    <xf numFmtId="0" fontId="7" fillId="10" borderId="6" xfId="0" applyFont="1" applyFill="1" applyBorder="1"/>
    <xf numFmtId="0" fontId="7" fillId="10" borderId="7" xfId="0" applyFont="1" applyFill="1" applyBorder="1"/>
    <xf numFmtId="0" fontId="7" fillId="10" borderId="8" xfId="0" applyFont="1" applyFill="1" applyBorder="1"/>
    <xf numFmtId="0" fontId="7" fillId="10" borderId="3" xfId="0" applyFont="1" applyFill="1" applyBorder="1" applyAlignment="1">
      <alignment horizontal="center" wrapText="1"/>
    </xf>
    <xf numFmtId="0" fontId="7" fillId="11" borderId="6" xfId="0" applyFont="1" applyFill="1" applyBorder="1"/>
    <xf numFmtId="0" fontId="7" fillId="11" borderId="7" xfId="0" applyFont="1" applyFill="1" applyBorder="1"/>
    <xf numFmtId="0" fontId="7" fillId="11" borderId="8" xfId="0" applyFont="1" applyFill="1" applyBorder="1"/>
    <xf numFmtId="0" fontId="7" fillId="11" borderId="14" xfId="0" applyFont="1" applyFill="1" applyBorder="1" applyAlignment="1">
      <alignment horizontal="center" wrapText="1"/>
    </xf>
    <xf numFmtId="0" fontId="7" fillId="11" borderId="3" xfId="0" applyFont="1" applyFill="1" applyBorder="1" applyAlignment="1">
      <alignment horizontal="center" wrapText="1"/>
    </xf>
    <xf numFmtId="0" fontId="9" fillId="9" borderId="0" xfId="0" applyFont="1" applyFill="1"/>
    <xf numFmtId="0" fontId="9" fillId="9" borderId="0" xfId="0" applyFont="1" applyFill="1" applyAlignment="1">
      <alignment horizontal="center"/>
    </xf>
    <xf numFmtId="0" fontId="10" fillId="11" borderId="14" xfId="0" applyFont="1" applyFill="1" applyBorder="1" applyAlignment="1">
      <alignment wrapText="1"/>
    </xf>
    <xf numFmtId="0" fontId="10" fillId="10" borderId="3" xfId="0" applyFont="1" applyFill="1" applyBorder="1" applyAlignment="1">
      <alignment horizontal="center" wrapText="1"/>
    </xf>
    <xf numFmtId="0" fontId="8" fillId="8" borderId="11" xfId="0" applyFont="1" applyFill="1" applyBorder="1" applyAlignment="1">
      <alignment horizontal="center"/>
    </xf>
    <xf numFmtId="0" fontId="8" fillId="8" borderId="12" xfId="0" applyFont="1" applyFill="1" applyBorder="1" applyAlignment="1">
      <alignment horizontal="center"/>
    </xf>
    <xf numFmtId="0" fontId="8" fillId="8" borderId="13" xfId="0" applyFont="1" applyFill="1" applyBorder="1" applyAlignment="1">
      <alignment horizontal="center"/>
    </xf>
    <xf numFmtId="0" fontId="8" fillId="8" borderId="11" xfId="0" applyFont="1" applyFill="1" applyBorder="1"/>
    <xf numFmtId="0" fontId="8" fillId="8" borderId="12" xfId="0" applyFont="1" applyFill="1" applyBorder="1"/>
    <xf numFmtId="0" fontId="8" fillId="8" borderId="13" xfId="0" applyFont="1" applyFill="1" applyBorder="1"/>
    <xf numFmtId="0" fontId="7" fillId="10" borderId="3" xfId="0" applyFont="1" applyFill="1" applyBorder="1"/>
    <xf numFmtId="0" fontId="7" fillId="11" borderId="3" xfId="0" applyFont="1" applyFill="1" applyBorder="1"/>
    <xf numFmtId="0" fontId="19" fillId="2" borderId="24" xfId="1" applyFont="1" applyBorder="1"/>
    <xf numFmtId="0" fontId="19" fillId="7" borderId="3" xfId="1" applyFont="1" applyFill="1" applyBorder="1"/>
    <xf numFmtId="0" fontId="6" fillId="11" borderId="3" xfId="0" applyFont="1" applyFill="1" applyBorder="1" applyAlignment="1">
      <alignment horizontal="center"/>
    </xf>
    <xf numFmtId="0" fontId="6" fillId="8" borderId="16" xfId="0" applyFont="1" applyFill="1" applyBorder="1"/>
    <xf numFmtId="9" fontId="22" fillId="0" borderId="0" xfId="0" applyNumberFormat="1" applyFont="1" applyAlignment="1">
      <alignment horizontal="center"/>
    </xf>
    <xf numFmtId="9" fontId="3" fillId="2" borderId="10" xfId="4" applyFont="1" applyFill="1" applyBorder="1" applyAlignment="1">
      <alignment horizontal="center"/>
    </xf>
    <xf numFmtId="0" fontId="0" fillId="8" borderId="17" xfId="0" applyFill="1" applyBorder="1">
      <extLst>
        <ext xmlns:xfpb="http://schemas.microsoft.com/office/spreadsheetml/2022/featurepropertybag" uri="{C7286773-470A-42A8-94C5-96B5CB345126}">
          <xfpb:xfComplement i="0"/>
        </ext>
      </extLst>
    </xf>
    <xf numFmtId="0" fontId="0" fillId="8" borderId="19" xfId="0" applyFill="1" applyBorder="1">
      <extLst>
        <ext xmlns:xfpb="http://schemas.microsoft.com/office/spreadsheetml/2022/featurepropertybag" uri="{C7286773-470A-42A8-94C5-96B5CB345126}">
          <xfpb:xfComplement i="0"/>
        </ext>
      </extLst>
    </xf>
    <xf numFmtId="0" fontId="0" fillId="0" borderId="17" xfId="0" applyBorder="1"/>
    <xf numFmtId="168" fontId="4" fillId="3" borderId="25" xfId="2" applyNumberFormat="1" applyBorder="1"/>
    <xf numFmtId="0" fontId="3" fillId="7" borderId="26" xfId="1" applyFill="1" applyBorder="1"/>
    <xf numFmtId="164" fontId="3" fillId="7" borderId="27" xfId="1" applyNumberFormat="1" applyFill="1" applyBorder="1"/>
    <xf numFmtId="168" fontId="3" fillId="2" borderId="28" xfId="3" applyNumberFormat="1" applyFont="1" applyFill="1" applyBorder="1"/>
    <xf numFmtId="0" fontId="3" fillId="7" borderId="29" xfId="1" applyFill="1" applyBorder="1"/>
    <xf numFmtId="168" fontId="3" fillId="2" borderId="30" xfId="3" applyNumberFormat="1" applyFont="1" applyFill="1" applyBorder="1"/>
    <xf numFmtId="0" fontId="3" fillId="2" borderId="29" xfId="1" applyBorder="1"/>
    <xf numFmtId="0" fontId="3" fillId="7" borderId="31" xfId="1" applyFill="1" applyBorder="1"/>
    <xf numFmtId="164" fontId="3" fillId="7" borderId="32" xfId="1" applyNumberFormat="1" applyFill="1" applyBorder="1"/>
    <xf numFmtId="168" fontId="3" fillId="2" borderId="33" xfId="3" applyNumberFormat="1" applyFont="1" applyFill="1" applyBorder="1"/>
    <xf numFmtId="0" fontId="0" fillId="0" borderId="34" xfId="0" applyBorder="1"/>
    <xf numFmtId="169" fontId="4" fillId="3" borderId="35" xfId="2" applyNumberFormat="1" applyBorder="1"/>
    <xf numFmtId="169" fontId="4" fillId="3" borderId="25" xfId="2" applyNumberFormat="1" applyBorder="1"/>
    <xf numFmtId="0" fontId="3" fillId="2" borderId="36" xfId="1" applyBorder="1"/>
    <xf numFmtId="164" fontId="3" fillId="7" borderId="29" xfId="1" applyNumberFormat="1" applyFill="1" applyBorder="1"/>
    <xf numFmtId="0" fontId="3" fillId="2" borderId="37" xfId="1" applyBorder="1"/>
    <xf numFmtId="0" fontId="6" fillId="11" borderId="3" xfId="0" applyFont="1" applyFill="1" applyBorder="1" applyAlignment="1">
      <alignment wrapText="1"/>
    </xf>
    <xf numFmtId="9" fontId="23" fillId="0" borderId="0" xfId="4" applyFont="1" applyFill="1" applyBorder="1" applyAlignment="1">
      <alignment horizontal="center"/>
    </xf>
    <xf numFmtId="0" fontId="8" fillId="8" borderId="3" xfId="0" applyFont="1" applyFill="1" applyBorder="1" applyAlignment="1">
      <alignment horizontal="center"/>
    </xf>
    <xf numFmtId="0" fontId="0" fillId="0" borderId="21" xfId="0" applyBorder="1" applyAlignment="1">
      <alignment wrapText="1"/>
    </xf>
    <xf numFmtId="0" fontId="0" fillId="0" borderId="0" xfId="0" applyAlignment="1">
      <alignment wrapText="1"/>
    </xf>
    <xf numFmtId="0" fontId="8" fillId="0" borderId="0" xfId="0" applyFont="1" applyAlignment="1">
      <alignment horizontal="left"/>
    </xf>
    <xf numFmtId="0" fontId="25" fillId="0" borderId="0" xfId="0" applyFont="1"/>
    <xf numFmtId="0" fontId="0" fillId="8" borderId="0" xfId="0" applyFill="1"/>
    <xf numFmtId="0" fontId="6" fillId="8" borderId="0" xfId="0" applyFont="1" applyFill="1"/>
    <xf numFmtId="0" fontId="27" fillId="8" borderId="16" xfId="0" applyFont="1" applyFill="1" applyBorder="1"/>
    <xf numFmtId="0" fontId="27" fillId="8" borderId="18" xfId="0" applyFont="1" applyFill="1" applyBorder="1"/>
    <xf numFmtId="168" fontId="28" fillId="8" borderId="22" xfId="2" applyNumberFormat="1" applyFont="1" applyFill="1" applyBorder="1"/>
    <xf numFmtId="168" fontId="28" fillId="8" borderId="23" xfId="2" applyNumberFormat="1" applyFont="1" applyFill="1" applyBorder="1"/>
    <xf numFmtId="1" fontId="28" fillId="8" borderId="38" xfId="2" applyNumberFormat="1" applyFont="1" applyFill="1" applyBorder="1"/>
    <xf numFmtId="0" fontId="26" fillId="8" borderId="16" xfId="0" applyFont="1" applyFill="1" applyBorder="1" applyAlignment="1">
      <alignment vertical="top" wrapText="1"/>
    </xf>
    <xf numFmtId="0" fontId="26" fillId="8" borderId="0" xfId="0" applyFont="1" applyFill="1" applyAlignment="1">
      <alignment vertical="top" wrapText="1"/>
    </xf>
    <xf numFmtId="0" fontId="26" fillId="8" borderId="17" xfId="0" applyFont="1" applyFill="1" applyBorder="1" applyAlignment="1">
      <alignment vertical="top" wrapText="1"/>
    </xf>
    <xf numFmtId="0" fontId="6" fillId="8" borderId="0" xfId="0" applyFont="1" applyFill="1" applyAlignment="1">
      <alignment horizontal="left"/>
    </xf>
    <xf numFmtId="9" fontId="28" fillId="8" borderId="3" xfId="2" applyNumberFormat="1" applyFont="1" applyFill="1" applyBorder="1"/>
    <xf numFmtId="0" fontId="16" fillId="0" borderId="0" xfId="7" applyAlignment="1">
      <alignment horizontal="left"/>
    </xf>
    <xf numFmtId="9" fontId="3" fillId="2" borderId="1" xfId="1" applyNumberFormat="1" applyAlignment="1">
      <alignment horizontal="center"/>
    </xf>
    <xf numFmtId="0" fontId="26" fillId="8" borderId="16" xfId="0" applyFont="1" applyFill="1" applyBorder="1" applyAlignment="1">
      <alignment horizontal="center"/>
    </xf>
    <xf numFmtId="0" fontId="26" fillId="8" borderId="17" xfId="0" applyFont="1" applyFill="1" applyBorder="1" applyAlignment="1">
      <alignment horizontal="center"/>
    </xf>
    <xf numFmtId="0" fontId="26" fillId="8" borderId="39" xfId="0" applyFont="1" applyFill="1" applyBorder="1" applyAlignment="1">
      <alignment horizontal="center"/>
    </xf>
    <xf numFmtId="0" fontId="26" fillId="8" borderId="40" xfId="0" applyFont="1" applyFill="1" applyBorder="1" applyAlignment="1">
      <alignment horizontal="center"/>
    </xf>
    <xf numFmtId="0" fontId="0" fillId="8" borderId="14" xfId="0" applyFill="1" applyBorder="1" applyAlignment="1">
      <alignment horizontal="center" vertical="center" wrapText="1"/>
    </xf>
    <xf numFmtId="0" fontId="0" fillId="8" borderId="15" xfId="0" applyFill="1" applyBorder="1" applyAlignment="1">
      <alignment horizontal="center" vertical="center" wrapText="1"/>
    </xf>
    <xf numFmtId="0" fontId="0" fillId="8" borderId="16" xfId="0" applyFill="1" applyBorder="1" applyAlignment="1">
      <alignment horizontal="center" vertical="center" wrapText="1"/>
    </xf>
    <xf numFmtId="0" fontId="0" fillId="8" borderId="17" xfId="0" applyFill="1" applyBorder="1" applyAlignment="1">
      <alignment horizontal="center" vertical="center" wrapText="1"/>
    </xf>
    <xf numFmtId="0" fontId="0" fillId="8" borderId="18" xfId="0" applyFill="1" applyBorder="1" applyAlignment="1">
      <alignment horizontal="center" vertical="center" wrapText="1"/>
    </xf>
    <xf numFmtId="0" fontId="0" fillId="8" borderId="19"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21" xfId="0" applyFill="1" applyBorder="1" applyAlignment="1">
      <alignment horizontal="center" vertical="center" wrapText="1"/>
    </xf>
    <xf numFmtId="0" fontId="0" fillId="10" borderId="15" xfId="0" applyFill="1" applyBorder="1" applyAlignment="1">
      <alignment horizontal="center" vertical="center" wrapText="1"/>
    </xf>
    <xf numFmtId="0" fontId="0" fillId="10" borderId="16" xfId="0" applyFill="1" applyBorder="1" applyAlignment="1">
      <alignment horizontal="center" vertical="center" wrapText="1"/>
    </xf>
    <xf numFmtId="0" fontId="0" fillId="10" borderId="0" xfId="0" applyFill="1" applyAlignment="1">
      <alignment horizontal="center" vertical="center" wrapText="1"/>
    </xf>
    <xf numFmtId="0" fontId="0" fillId="10" borderId="17" xfId="0" applyFill="1" applyBorder="1" applyAlignment="1">
      <alignment horizontal="center" vertical="center" wrapText="1"/>
    </xf>
    <xf numFmtId="0" fontId="0" fillId="0" borderId="0" xfId="0" applyAlignment="1">
      <alignment horizont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4" xfId="0" applyBorder="1" applyAlignment="1">
      <alignment horizontal="center" vertical="center" wrapText="1"/>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8" fillId="0" borderId="41" xfId="0" applyFont="1" applyBorder="1" applyAlignment="1">
      <alignment horizontal="center" wrapText="1"/>
    </xf>
  </cellXfs>
  <cellStyles count="8">
    <cellStyle name="Invoer" xfId="1" builtinId="20"/>
    <cellStyle name="Normal 2" xfId="5" xr:uid="{A25C02CF-1FFF-4869-944D-2A5A8886C8DB}"/>
    <cellStyle name="Normal 3" xfId="6" xr:uid="{4E9035DB-FA6D-494F-A06C-9DB1F7AE52B8}"/>
    <cellStyle name="Procent" xfId="4" builtinId="5"/>
    <cellStyle name="Standaard" xfId="0" builtinId="0"/>
    <cellStyle name="Uitvoer" xfId="2" builtinId="21"/>
    <cellStyle name="Valuta" xfId="3" builtinId="4"/>
    <cellStyle name="Verklarende tekst" xfId="7" builtinId="53"/>
  </cellStyles>
  <dxfs count="0"/>
  <tableStyles count="0" defaultTableStyle="TableStyleMedium2" defaultPivotStyle="PivotStyleLight16"/>
  <colors>
    <mruColors>
      <color rgb="FFF8FAEA"/>
      <color rgb="FFEDF9FC"/>
      <color rgb="FF16145F"/>
      <color rgb="FFBFD430"/>
      <color rgb="FFF0E2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iagrams/_rels/data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Indirecte opbrengsten'!A1"/><Relationship Id="rId7" Type="http://schemas.openxmlformats.org/officeDocument/2006/relationships/image" Target="../media/image4.svg"/><Relationship Id="rId2" Type="http://schemas.openxmlformats.org/officeDocument/2006/relationships/hyperlink" Target="#'Directe opbrengsten'!A1"/><Relationship Id="rId1" Type="http://schemas.openxmlformats.org/officeDocument/2006/relationships/hyperlink" Target="#'Directe kosten'!A1"/><Relationship Id="rId6" Type="http://schemas.openxmlformats.org/officeDocument/2006/relationships/image" Target="../media/image3.png"/><Relationship Id="rId5" Type="http://schemas.openxmlformats.org/officeDocument/2006/relationships/image" Target="../media/image2.svg"/><Relationship Id="rId4" Type="http://schemas.openxmlformats.org/officeDocument/2006/relationships/image" Target="../media/image10.png"/><Relationship Id="rId9" Type="http://schemas.openxmlformats.org/officeDocument/2006/relationships/image" Target="../media/image6.svg"/></Relationships>
</file>

<file path=xl/diagram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0.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907849-D518-4529-AA8A-70A92FB56BD9}" type="doc">
      <dgm:prSet loTypeId="urn:microsoft.com/office/officeart/2005/8/layout/hList7" loCatId="list" qsTypeId="urn:microsoft.com/office/officeart/2005/8/quickstyle/simple1" qsCatId="simple" csTypeId="urn:microsoft.com/office/officeart/2005/8/colors/accent1_2" csCatId="accent1" phldr="1"/>
      <dgm:spPr/>
    </dgm:pt>
    <dgm:pt modelId="{F27947CB-8AE9-41FB-A65D-0DE18C7F15CE}">
      <dgm:prSet phldrT="[Tekst]"/>
      <dgm:spPr>
        <a:solidFill>
          <a:srgbClr val="16145F"/>
        </a:solidFill>
        <a:ln>
          <a:solidFill>
            <a:sysClr val="windowText" lastClr="000000"/>
          </a:solidFill>
        </a:ln>
      </dgm:spPr>
      <dgm:t>
        <a:bodyPr/>
        <a:lstStyle/>
        <a:p>
          <a:r>
            <a:rPr lang="nl-NL" dirty="0"/>
            <a:t>Directe kosten</a:t>
          </a:r>
        </a:p>
      </dgm:t>
      <dgm:extLst>
        <a:ext uri="{E40237B7-FDA0-4F09-8148-C483321AD2D9}">
          <dgm14:cNvPr xmlns:dgm14="http://schemas.microsoft.com/office/drawing/2010/diagram" id="0" name="">
            <a:hlinkClick xmlns:r="http://schemas.openxmlformats.org/officeDocument/2006/relationships" r:id="rId1"/>
          </dgm14:cNvPr>
        </a:ext>
      </dgm:extLst>
    </dgm:pt>
    <dgm:pt modelId="{B3B49D4A-A29B-489F-8A01-766CD8ACA748}" type="parTrans" cxnId="{FE5225BA-59E8-439A-82EC-E2582444916D}">
      <dgm:prSet/>
      <dgm:spPr/>
      <dgm:t>
        <a:bodyPr/>
        <a:lstStyle/>
        <a:p>
          <a:endParaRPr lang="nl-NL"/>
        </a:p>
      </dgm:t>
    </dgm:pt>
    <dgm:pt modelId="{5EB3D521-576C-4578-91CA-E3000755C7D7}" type="sibTrans" cxnId="{FE5225BA-59E8-439A-82EC-E2582444916D}">
      <dgm:prSet/>
      <dgm:spPr/>
      <dgm:t>
        <a:bodyPr/>
        <a:lstStyle/>
        <a:p>
          <a:endParaRPr lang="nl-NL"/>
        </a:p>
      </dgm:t>
    </dgm:pt>
    <dgm:pt modelId="{2134E916-C2C6-43D3-9455-F3EBD79389C6}">
      <dgm:prSet phldrT="[Tekst]"/>
      <dgm:spPr>
        <a:solidFill>
          <a:srgbClr val="16145F"/>
        </a:solidFill>
        <a:ln>
          <a:noFill/>
        </a:ln>
      </dgm:spPr>
      <dgm:t>
        <a:bodyPr/>
        <a:lstStyle/>
        <a:p>
          <a:r>
            <a:rPr lang="nl-NL" dirty="0"/>
            <a:t>Directe opbrengsten (kwalitatief)</a:t>
          </a:r>
        </a:p>
      </dgm:t>
      <dgm:extLst>
        <a:ext uri="{E40237B7-FDA0-4F09-8148-C483321AD2D9}">
          <dgm14:cNvPr xmlns:dgm14="http://schemas.microsoft.com/office/drawing/2010/diagram" id="0" name="">
            <a:hlinkClick xmlns:r="http://schemas.openxmlformats.org/officeDocument/2006/relationships" r:id="rId2"/>
          </dgm14:cNvPr>
        </a:ext>
      </dgm:extLst>
    </dgm:pt>
    <dgm:pt modelId="{3BC51D31-C7B6-4F73-B38A-9BE4EFF3B412}" type="parTrans" cxnId="{2569323F-0BF2-4090-89A0-D9F555263A34}">
      <dgm:prSet/>
      <dgm:spPr/>
      <dgm:t>
        <a:bodyPr/>
        <a:lstStyle/>
        <a:p>
          <a:endParaRPr lang="nl-NL"/>
        </a:p>
      </dgm:t>
    </dgm:pt>
    <dgm:pt modelId="{8A4308B9-2AF4-46AF-9A25-1054133227C2}" type="sibTrans" cxnId="{2569323F-0BF2-4090-89A0-D9F555263A34}">
      <dgm:prSet/>
      <dgm:spPr/>
      <dgm:t>
        <a:bodyPr/>
        <a:lstStyle/>
        <a:p>
          <a:endParaRPr lang="nl-NL"/>
        </a:p>
      </dgm:t>
    </dgm:pt>
    <dgm:pt modelId="{44CB9B0B-8E56-4516-8961-07AC09DF6866}">
      <dgm:prSet phldrT="[Tekst]"/>
      <dgm:spPr>
        <a:solidFill>
          <a:srgbClr val="16145F"/>
        </a:solidFill>
        <a:ln>
          <a:solidFill>
            <a:sysClr val="windowText" lastClr="000000"/>
          </a:solidFill>
        </a:ln>
      </dgm:spPr>
      <dgm:t>
        <a:bodyPr/>
        <a:lstStyle/>
        <a:p>
          <a:r>
            <a:rPr lang="nl-NL" dirty="0"/>
            <a:t>Indirecte opbrengsten (urgentie)</a:t>
          </a:r>
        </a:p>
      </dgm:t>
      <dgm:extLst>
        <a:ext uri="{E40237B7-FDA0-4F09-8148-C483321AD2D9}">
          <dgm14:cNvPr xmlns:dgm14="http://schemas.microsoft.com/office/drawing/2010/diagram" id="0" name="">
            <a:hlinkClick xmlns:r="http://schemas.openxmlformats.org/officeDocument/2006/relationships" r:id="rId3"/>
          </dgm14:cNvPr>
        </a:ext>
      </dgm:extLst>
    </dgm:pt>
    <dgm:pt modelId="{42DA9F48-F1DB-4E0C-9AB4-C75C8EDEC1D1}" type="parTrans" cxnId="{A1F71707-8CA1-459D-B267-88E7416FD2EA}">
      <dgm:prSet/>
      <dgm:spPr/>
      <dgm:t>
        <a:bodyPr/>
        <a:lstStyle/>
        <a:p>
          <a:endParaRPr lang="nl-NL"/>
        </a:p>
      </dgm:t>
    </dgm:pt>
    <dgm:pt modelId="{49D350BD-EE8D-4662-92F5-C391E1D24A3E}" type="sibTrans" cxnId="{A1F71707-8CA1-459D-B267-88E7416FD2EA}">
      <dgm:prSet/>
      <dgm:spPr/>
      <dgm:t>
        <a:bodyPr/>
        <a:lstStyle/>
        <a:p>
          <a:endParaRPr lang="nl-NL"/>
        </a:p>
      </dgm:t>
    </dgm:pt>
    <dgm:pt modelId="{72149164-C5F0-4B21-9F21-6206A2CC96C9}" type="pres">
      <dgm:prSet presAssocID="{6B907849-D518-4529-AA8A-70A92FB56BD9}" presName="Name0" presStyleCnt="0">
        <dgm:presLayoutVars>
          <dgm:dir/>
          <dgm:resizeHandles val="exact"/>
        </dgm:presLayoutVars>
      </dgm:prSet>
      <dgm:spPr/>
    </dgm:pt>
    <dgm:pt modelId="{4D526F97-4EA0-478A-A285-8024AF7DF1E3}" type="pres">
      <dgm:prSet presAssocID="{6B907849-D518-4529-AA8A-70A92FB56BD9}" presName="fgShape" presStyleLbl="fgShp" presStyleIdx="0" presStyleCnt="1"/>
      <dgm:spPr>
        <a:noFill/>
      </dgm:spPr>
    </dgm:pt>
    <dgm:pt modelId="{9C8218F6-5BDC-4379-8C4A-9EC597BC9DC1}" type="pres">
      <dgm:prSet presAssocID="{6B907849-D518-4529-AA8A-70A92FB56BD9}" presName="linComp" presStyleCnt="0"/>
      <dgm:spPr/>
    </dgm:pt>
    <dgm:pt modelId="{48AC5A54-15C1-4177-B79C-7F037BD2EC4A}" type="pres">
      <dgm:prSet presAssocID="{F27947CB-8AE9-41FB-A65D-0DE18C7F15CE}" presName="compNode" presStyleCnt="0"/>
      <dgm:spPr/>
    </dgm:pt>
    <dgm:pt modelId="{D5BA17BA-2DF5-49C2-B5D4-5B93B5AE45A3}" type="pres">
      <dgm:prSet presAssocID="{F27947CB-8AE9-41FB-A65D-0DE18C7F15CE}" presName="bkgdShape" presStyleLbl="node1" presStyleIdx="0" presStyleCnt="3"/>
      <dgm:spPr/>
    </dgm:pt>
    <dgm:pt modelId="{D7D9E052-85A8-4C19-B749-E76CB1CA726D}" type="pres">
      <dgm:prSet presAssocID="{F27947CB-8AE9-41FB-A65D-0DE18C7F15CE}" presName="nodeTx" presStyleLbl="node1" presStyleIdx="0" presStyleCnt="3">
        <dgm:presLayoutVars>
          <dgm:bulletEnabled val="1"/>
        </dgm:presLayoutVars>
      </dgm:prSet>
      <dgm:spPr/>
    </dgm:pt>
    <dgm:pt modelId="{EDFE9FC3-48ED-48FC-8668-2DA1E37266E6}" type="pres">
      <dgm:prSet presAssocID="{F27947CB-8AE9-41FB-A65D-0DE18C7F15CE}" presName="invisiNode" presStyleLbl="node1" presStyleIdx="0" presStyleCnt="3"/>
      <dgm:spPr/>
    </dgm:pt>
    <dgm:pt modelId="{4CD8BBE2-1BCB-4546-A079-260DB7E2F051}" type="pres">
      <dgm:prSet presAssocID="{F27947CB-8AE9-41FB-A65D-0DE18C7F15CE}" presName="imagNode" presStyleLbl="fgImgPlace1" presStyleIdx="0" presStyleCnt="3"/>
      <dgm:spPr>
        <a:blipFill dpi="0" rotWithShape="1">
          <a:blip xmlns:r="http://schemas.openxmlformats.org/officeDocument/2006/relationships" r:embed="rId4">
            <a:extLst>
              <a:ext uri="{96DAC541-7B7A-43D3-8B79-37D633B846F1}">
                <asvg:svgBlip xmlns:asvg="http://schemas.microsoft.com/office/drawing/2016/SVG/main" r:embed="rId5"/>
              </a:ext>
            </a:extLst>
          </a:blip>
          <a:srcRect/>
          <a:stretch>
            <a:fillRect/>
          </a:stretch>
        </a:blipFill>
        <a:ln w="66675">
          <a:noFill/>
        </a:ln>
      </dgm:spPr>
      <dgm:extLst>
        <a:ext uri="{E40237B7-FDA0-4F09-8148-C483321AD2D9}">
          <dgm14:cNvPr xmlns:dgm14="http://schemas.microsoft.com/office/drawing/2010/diagram" id="0" name="" descr="Munten met effen opvulling"/>
        </a:ext>
      </dgm:extLst>
    </dgm:pt>
    <dgm:pt modelId="{BD304515-D9D5-4CAB-AD6C-91DD2F07C722}" type="pres">
      <dgm:prSet presAssocID="{5EB3D521-576C-4578-91CA-E3000755C7D7}" presName="sibTrans" presStyleLbl="sibTrans2D1" presStyleIdx="0" presStyleCnt="0"/>
      <dgm:spPr/>
    </dgm:pt>
    <dgm:pt modelId="{BFDA5CB7-8605-4CAE-B8C2-89C2AF8C0A91}" type="pres">
      <dgm:prSet presAssocID="{2134E916-C2C6-43D3-9455-F3EBD79389C6}" presName="compNode" presStyleCnt="0"/>
      <dgm:spPr/>
    </dgm:pt>
    <dgm:pt modelId="{1D4BDF68-3C92-48B5-9806-EEA5073E70DC}" type="pres">
      <dgm:prSet presAssocID="{2134E916-C2C6-43D3-9455-F3EBD79389C6}" presName="bkgdShape" presStyleLbl="node1" presStyleIdx="1" presStyleCnt="3"/>
      <dgm:spPr/>
    </dgm:pt>
    <dgm:pt modelId="{EBA951BA-E24F-449E-A0BC-18BDE6AA037D}" type="pres">
      <dgm:prSet presAssocID="{2134E916-C2C6-43D3-9455-F3EBD79389C6}" presName="nodeTx" presStyleLbl="node1" presStyleIdx="1" presStyleCnt="3">
        <dgm:presLayoutVars>
          <dgm:bulletEnabled val="1"/>
        </dgm:presLayoutVars>
      </dgm:prSet>
      <dgm:spPr/>
    </dgm:pt>
    <dgm:pt modelId="{859CE407-3C3A-4B2E-ACE4-8F631306EC9C}" type="pres">
      <dgm:prSet presAssocID="{2134E916-C2C6-43D3-9455-F3EBD79389C6}" presName="invisiNode" presStyleLbl="node1" presStyleIdx="1" presStyleCnt="3"/>
      <dgm:spPr/>
    </dgm:pt>
    <dgm:pt modelId="{2A1C1AF4-1A48-47C3-BB7D-3336045E6F86}" type="pres">
      <dgm:prSet presAssocID="{2134E916-C2C6-43D3-9455-F3EBD79389C6}" presName="imagNode" presStyleLbl="fgImgPlace1" presStyleIdx="1" presStyleCnt="3"/>
      <dgm:spPr>
        <a:blipFill>
          <a:blip xmlns:r="http://schemas.openxmlformats.org/officeDocument/2006/relationships" r:embed="rId6">
            <a:extLst>
              <a:ext uri="{96DAC541-7B7A-43D3-8B79-37D633B846F1}">
                <asvg:svgBlip xmlns:asvg="http://schemas.microsoft.com/office/drawing/2016/SVG/main" r:embed="rId7"/>
              </a:ext>
            </a:extLst>
          </a:blip>
          <a:srcRect/>
          <a:stretch>
            <a:fillRect/>
          </a:stretch>
        </a:blipFill>
        <a:ln w="63500">
          <a:noFill/>
        </a:ln>
      </dgm:spPr>
      <dgm:extLst>
        <a:ext uri="{E40237B7-FDA0-4F09-8148-C483321AD2D9}">
          <dgm14:cNvPr xmlns:dgm14="http://schemas.microsoft.com/office/drawing/2010/diagram" id="0" name="" descr="Roos met effen opvulling"/>
        </a:ext>
      </dgm:extLst>
    </dgm:pt>
    <dgm:pt modelId="{89899F91-FC4F-4249-B0BB-3F1A944DFF7A}" type="pres">
      <dgm:prSet presAssocID="{8A4308B9-2AF4-46AF-9A25-1054133227C2}" presName="sibTrans" presStyleLbl="sibTrans2D1" presStyleIdx="0" presStyleCnt="0"/>
      <dgm:spPr/>
    </dgm:pt>
    <dgm:pt modelId="{32043E99-3F9E-4C3C-9B0F-91FCD00D9052}" type="pres">
      <dgm:prSet presAssocID="{44CB9B0B-8E56-4516-8961-07AC09DF6866}" presName="compNode" presStyleCnt="0"/>
      <dgm:spPr/>
    </dgm:pt>
    <dgm:pt modelId="{E46E2197-6BB3-436D-A084-1ED979565E14}" type="pres">
      <dgm:prSet presAssocID="{44CB9B0B-8E56-4516-8961-07AC09DF6866}" presName="bkgdShape" presStyleLbl="node1" presStyleIdx="2" presStyleCnt="3" custLinFactNeighborX="13473"/>
      <dgm:spPr/>
    </dgm:pt>
    <dgm:pt modelId="{4BBC9056-8724-4906-8D8D-B0D938B6E474}" type="pres">
      <dgm:prSet presAssocID="{44CB9B0B-8E56-4516-8961-07AC09DF6866}" presName="nodeTx" presStyleLbl="node1" presStyleIdx="2" presStyleCnt="3">
        <dgm:presLayoutVars>
          <dgm:bulletEnabled val="1"/>
        </dgm:presLayoutVars>
      </dgm:prSet>
      <dgm:spPr/>
    </dgm:pt>
    <dgm:pt modelId="{BEF2D581-636A-4CB3-A18A-41893ECEBEBF}" type="pres">
      <dgm:prSet presAssocID="{44CB9B0B-8E56-4516-8961-07AC09DF6866}" presName="invisiNode" presStyleLbl="node1" presStyleIdx="2" presStyleCnt="3"/>
      <dgm:spPr/>
    </dgm:pt>
    <dgm:pt modelId="{12D14ED5-B2F6-4B94-B402-CCABF6DF796E}" type="pres">
      <dgm:prSet presAssocID="{44CB9B0B-8E56-4516-8961-07AC09DF6866}" presName="imagNode" presStyleLbl="fgImgPlace1" presStyleIdx="2" presStyleCnt="3"/>
      <dgm:spPr>
        <a:blipFill>
          <a:blip xmlns:r="http://schemas.openxmlformats.org/officeDocument/2006/relationships" r:embed="rId8">
            <a:extLst>
              <a:ext uri="{96DAC541-7B7A-43D3-8B79-37D633B846F1}">
                <asvg:svgBlip xmlns:asvg="http://schemas.microsoft.com/office/drawing/2016/SVG/main" r:embed="rId9"/>
              </a:ext>
            </a:extLst>
          </a:blip>
          <a:srcRect/>
          <a:stretch>
            <a:fillRect/>
          </a:stretch>
        </a:blipFill>
        <a:ln w="63500">
          <a:noFill/>
        </a:ln>
      </dgm:spPr>
      <dgm:extLst>
        <a:ext uri="{E40237B7-FDA0-4F09-8148-C483321AD2D9}">
          <dgm14:cNvPr xmlns:dgm14="http://schemas.microsoft.com/office/drawing/2010/diagram" id="0" name="" descr="Wekker die afgaat met effen opvulling"/>
        </a:ext>
      </dgm:extLst>
    </dgm:pt>
  </dgm:ptLst>
  <dgm:cxnLst>
    <dgm:cxn modelId="{A1F71707-8CA1-459D-B267-88E7416FD2EA}" srcId="{6B907849-D518-4529-AA8A-70A92FB56BD9}" destId="{44CB9B0B-8E56-4516-8961-07AC09DF6866}" srcOrd="2" destOrd="0" parTransId="{42DA9F48-F1DB-4E0C-9AB4-C75C8EDEC1D1}" sibTransId="{49D350BD-EE8D-4662-92F5-C391E1D24A3E}"/>
    <dgm:cxn modelId="{AEDFE20B-9C52-4BD9-A925-37B5B0CFF863}" type="presOf" srcId="{F27947CB-8AE9-41FB-A65D-0DE18C7F15CE}" destId="{D5BA17BA-2DF5-49C2-B5D4-5B93B5AE45A3}" srcOrd="0" destOrd="0" presId="urn:microsoft.com/office/officeart/2005/8/layout/hList7"/>
    <dgm:cxn modelId="{1DC0B31B-4700-44C9-AA5B-0C8DAE1F25A8}" type="presOf" srcId="{2134E916-C2C6-43D3-9455-F3EBD79389C6}" destId="{1D4BDF68-3C92-48B5-9806-EEA5073E70DC}" srcOrd="0" destOrd="0" presId="urn:microsoft.com/office/officeart/2005/8/layout/hList7"/>
    <dgm:cxn modelId="{2569323F-0BF2-4090-89A0-D9F555263A34}" srcId="{6B907849-D518-4529-AA8A-70A92FB56BD9}" destId="{2134E916-C2C6-43D3-9455-F3EBD79389C6}" srcOrd="1" destOrd="0" parTransId="{3BC51D31-C7B6-4F73-B38A-9BE4EFF3B412}" sibTransId="{8A4308B9-2AF4-46AF-9A25-1054133227C2}"/>
    <dgm:cxn modelId="{644A3C72-A62B-4241-A621-E0FBC414E98F}" type="presOf" srcId="{2134E916-C2C6-43D3-9455-F3EBD79389C6}" destId="{EBA951BA-E24F-449E-A0BC-18BDE6AA037D}" srcOrd="1" destOrd="0" presId="urn:microsoft.com/office/officeart/2005/8/layout/hList7"/>
    <dgm:cxn modelId="{DEFF0575-4CA9-4D0C-B649-660BF2281B9E}" type="presOf" srcId="{5EB3D521-576C-4578-91CA-E3000755C7D7}" destId="{BD304515-D9D5-4CAB-AD6C-91DD2F07C722}" srcOrd="0" destOrd="0" presId="urn:microsoft.com/office/officeart/2005/8/layout/hList7"/>
    <dgm:cxn modelId="{447DD959-F1B5-4003-BEE4-F9960F91D2A7}" type="presOf" srcId="{F27947CB-8AE9-41FB-A65D-0DE18C7F15CE}" destId="{D7D9E052-85A8-4C19-B749-E76CB1CA726D}" srcOrd="1" destOrd="0" presId="urn:microsoft.com/office/officeart/2005/8/layout/hList7"/>
    <dgm:cxn modelId="{FE5225BA-59E8-439A-82EC-E2582444916D}" srcId="{6B907849-D518-4529-AA8A-70A92FB56BD9}" destId="{F27947CB-8AE9-41FB-A65D-0DE18C7F15CE}" srcOrd="0" destOrd="0" parTransId="{B3B49D4A-A29B-489F-8A01-766CD8ACA748}" sibTransId="{5EB3D521-576C-4578-91CA-E3000755C7D7}"/>
    <dgm:cxn modelId="{7D1291DB-F449-4CF6-A99E-D4CAC1F6B2ED}" type="presOf" srcId="{44CB9B0B-8E56-4516-8961-07AC09DF6866}" destId="{E46E2197-6BB3-436D-A084-1ED979565E14}" srcOrd="0" destOrd="0" presId="urn:microsoft.com/office/officeart/2005/8/layout/hList7"/>
    <dgm:cxn modelId="{573663DD-CB82-4193-81F2-E1320401EB31}" type="presOf" srcId="{6B907849-D518-4529-AA8A-70A92FB56BD9}" destId="{72149164-C5F0-4B21-9F21-6206A2CC96C9}" srcOrd="0" destOrd="0" presId="urn:microsoft.com/office/officeart/2005/8/layout/hList7"/>
    <dgm:cxn modelId="{35345FE5-ED01-4E37-A4AE-6F8A6DC7546A}" type="presOf" srcId="{44CB9B0B-8E56-4516-8961-07AC09DF6866}" destId="{4BBC9056-8724-4906-8D8D-B0D938B6E474}" srcOrd="1" destOrd="0" presId="urn:microsoft.com/office/officeart/2005/8/layout/hList7"/>
    <dgm:cxn modelId="{A0CFC1FC-EB54-4AC6-88AB-BA4176A36FED}" type="presOf" srcId="{8A4308B9-2AF4-46AF-9A25-1054133227C2}" destId="{89899F91-FC4F-4249-B0BB-3F1A944DFF7A}" srcOrd="0" destOrd="0" presId="urn:microsoft.com/office/officeart/2005/8/layout/hList7"/>
    <dgm:cxn modelId="{1825A089-5234-474E-BEE3-0DC3EEAC0BBB}" type="presParOf" srcId="{72149164-C5F0-4B21-9F21-6206A2CC96C9}" destId="{4D526F97-4EA0-478A-A285-8024AF7DF1E3}" srcOrd="0" destOrd="0" presId="urn:microsoft.com/office/officeart/2005/8/layout/hList7"/>
    <dgm:cxn modelId="{562A33A6-7A67-4E40-AC32-0C4FB0B1102E}" type="presParOf" srcId="{72149164-C5F0-4B21-9F21-6206A2CC96C9}" destId="{9C8218F6-5BDC-4379-8C4A-9EC597BC9DC1}" srcOrd="1" destOrd="0" presId="urn:microsoft.com/office/officeart/2005/8/layout/hList7"/>
    <dgm:cxn modelId="{20820A2D-40FF-471F-A7EF-0316FBC61A32}" type="presParOf" srcId="{9C8218F6-5BDC-4379-8C4A-9EC597BC9DC1}" destId="{48AC5A54-15C1-4177-B79C-7F037BD2EC4A}" srcOrd="0" destOrd="0" presId="urn:microsoft.com/office/officeart/2005/8/layout/hList7"/>
    <dgm:cxn modelId="{231535EA-EB64-42F5-AC34-74992399E136}" type="presParOf" srcId="{48AC5A54-15C1-4177-B79C-7F037BD2EC4A}" destId="{D5BA17BA-2DF5-49C2-B5D4-5B93B5AE45A3}" srcOrd="0" destOrd="0" presId="urn:microsoft.com/office/officeart/2005/8/layout/hList7"/>
    <dgm:cxn modelId="{32202AEC-1F27-4CD5-885F-47A632AF55DB}" type="presParOf" srcId="{48AC5A54-15C1-4177-B79C-7F037BD2EC4A}" destId="{D7D9E052-85A8-4C19-B749-E76CB1CA726D}" srcOrd="1" destOrd="0" presId="urn:microsoft.com/office/officeart/2005/8/layout/hList7"/>
    <dgm:cxn modelId="{4E6BF7BB-012F-470E-AB12-9535DB112267}" type="presParOf" srcId="{48AC5A54-15C1-4177-B79C-7F037BD2EC4A}" destId="{EDFE9FC3-48ED-48FC-8668-2DA1E37266E6}" srcOrd="2" destOrd="0" presId="urn:microsoft.com/office/officeart/2005/8/layout/hList7"/>
    <dgm:cxn modelId="{6D7F235D-C8ED-4CD9-AE0D-E6BC5A79380A}" type="presParOf" srcId="{48AC5A54-15C1-4177-B79C-7F037BD2EC4A}" destId="{4CD8BBE2-1BCB-4546-A079-260DB7E2F051}" srcOrd="3" destOrd="0" presId="urn:microsoft.com/office/officeart/2005/8/layout/hList7"/>
    <dgm:cxn modelId="{EBB1BEBF-FD2B-461F-884B-65456A1E99B4}" type="presParOf" srcId="{9C8218F6-5BDC-4379-8C4A-9EC597BC9DC1}" destId="{BD304515-D9D5-4CAB-AD6C-91DD2F07C722}" srcOrd="1" destOrd="0" presId="urn:microsoft.com/office/officeart/2005/8/layout/hList7"/>
    <dgm:cxn modelId="{A35AC400-5F03-4EE6-A74B-551C4B26838A}" type="presParOf" srcId="{9C8218F6-5BDC-4379-8C4A-9EC597BC9DC1}" destId="{BFDA5CB7-8605-4CAE-B8C2-89C2AF8C0A91}" srcOrd="2" destOrd="0" presId="urn:microsoft.com/office/officeart/2005/8/layout/hList7"/>
    <dgm:cxn modelId="{6E80D0ED-B36E-4DBE-9696-89EDA48ECCB1}" type="presParOf" srcId="{BFDA5CB7-8605-4CAE-B8C2-89C2AF8C0A91}" destId="{1D4BDF68-3C92-48B5-9806-EEA5073E70DC}" srcOrd="0" destOrd="0" presId="urn:microsoft.com/office/officeart/2005/8/layout/hList7"/>
    <dgm:cxn modelId="{FAC1091D-AD9E-4D3D-A39E-4A0C406B776D}" type="presParOf" srcId="{BFDA5CB7-8605-4CAE-B8C2-89C2AF8C0A91}" destId="{EBA951BA-E24F-449E-A0BC-18BDE6AA037D}" srcOrd="1" destOrd="0" presId="urn:microsoft.com/office/officeart/2005/8/layout/hList7"/>
    <dgm:cxn modelId="{475E6292-3CB8-4568-BB94-333DAFEDC0D2}" type="presParOf" srcId="{BFDA5CB7-8605-4CAE-B8C2-89C2AF8C0A91}" destId="{859CE407-3C3A-4B2E-ACE4-8F631306EC9C}" srcOrd="2" destOrd="0" presId="urn:microsoft.com/office/officeart/2005/8/layout/hList7"/>
    <dgm:cxn modelId="{632B7F68-7AB2-48F2-81A7-A1A5295F4C59}" type="presParOf" srcId="{BFDA5CB7-8605-4CAE-B8C2-89C2AF8C0A91}" destId="{2A1C1AF4-1A48-47C3-BB7D-3336045E6F86}" srcOrd="3" destOrd="0" presId="urn:microsoft.com/office/officeart/2005/8/layout/hList7"/>
    <dgm:cxn modelId="{65437BD5-9217-46E4-89F8-1AE5DA48E9B2}" type="presParOf" srcId="{9C8218F6-5BDC-4379-8C4A-9EC597BC9DC1}" destId="{89899F91-FC4F-4249-B0BB-3F1A944DFF7A}" srcOrd="3" destOrd="0" presId="urn:microsoft.com/office/officeart/2005/8/layout/hList7"/>
    <dgm:cxn modelId="{F5D6558B-21EC-4850-84DF-AD117478BBAD}" type="presParOf" srcId="{9C8218F6-5BDC-4379-8C4A-9EC597BC9DC1}" destId="{32043E99-3F9E-4C3C-9B0F-91FCD00D9052}" srcOrd="4" destOrd="0" presId="urn:microsoft.com/office/officeart/2005/8/layout/hList7"/>
    <dgm:cxn modelId="{26E65B06-5944-4E9E-8CEA-382AC08AD42D}" type="presParOf" srcId="{32043E99-3F9E-4C3C-9B0F-91FCD00D9052}" destId="{E46E2197-6BB3-436D-A084-1ED979565E14}" srcOrd="0" destOrd="0" presId="urn:microsoft.com/office/officeart/2005/8/layout/hList7"/>
    <dgm:cxn modelId="{3B7EBA26-BD34-46AF-AFDB-55942EB9EDD6}" type="presParOf" srcId="{32043E99-3F9E-4C3C-9B0F-91FCD00D9052}" destId="{4BBC9056-8724-4906-8D8D-B0D938B6E474}" srcOrd="1" destOrd="0" presId="urn:microsoft.com/office/officeart/2005/8/layout/hList7"/>
    <dgm:cxn modelId="{5F20F45E-9380-4825-B14A-D7B62EBDDBA2}" type="presParOf" srcId="{32043E99-3F9E-4C3C-9B0F-91FCD00D9052}" destId="{BEF2D581-636A-4CB3-A18A-41893ECEBEBF}" srcOrd="2" destOrd="0" presId="urn:microsoft.com/office/officeart/2005/8/layout/hList7"/>
    <dgm:cxn modelId="{545B2C38-D593-49AB-92E5-C62B0EDEFE55}" type="presParOf" srcId="{32043E99-3F9E-4C3C-9B0F-91FCD00D9052}" destId="{12D14ED5-B2F6-4B94-B402-CCABF6DF796E}" srcOrd="3" destOrd="0" presId="urn:microsoft.com/office/officeart/2005/8/layout/hList7"/>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5BA17BA-2DF5-49C2-B5D4-5B93B5AE45A3}">
      <dsp:nvSpPr>
        <dsp:cNvPr id="0" name=""/>
        <dsp:cNvSpPr/>
      </dsp:nvSpPr>
      <dsp:spPr>
        <a:xfrm>
          <a:off x="1018" y="0"/>
          <a:ext cx="1584453" cy="1723757"/>
        </a:xfrm>
        <a:prstGeom prst="roundRect">
          <a:avLst>
            <a:gd name="adj" fmla="val 10000"/>
          </a:avLst>
        </a:prstGeom>
        <a:solidFill>
          <a:srgbClr val="16145F"/>
        </a:solid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5344" tIns="85344" rIns="85344" bIns="85344" numCol="1" spcCol="1270" anchor="ctr" anchorCtr="0">
          <a:noAutofit/>
        </a:bodyPr>
        <a:lstStyle/>
        <a:p>
          <a:pPr marL="0" lvl="0" indent="0" algn="ctr" defTabSz="533400">
            <a:lnSpc>
              <a:spcPct val="90000"/>
            </a:lnSpc>
            <a:spcBef>
              <a:spcPct val="0"/>
            </a:spcBef>
            <a:spcAft>
              <a:spcPct val="35000"/>
            </a:spcAft>
            <a:buNone/>
          </a:pPr>
          <a:r>
            <a:rPr lang="nl-NL" sz="1200" kern="1200" dirty="0"/>
            <a:t>Directe kosten</a:t>
          </a:r>
        </a:p>
      </dsp:txBody>
      <dsp:txXfrm>
        <a:off x="1018" y="689502"/>
        <a:ext cx="1584453" cy="689502"/>
      </dsp:txXfrm>
    </dsp:sp>
    <dsp:sp modelId="{4CD8BBE2-1BCB-4546-A079-260DB7E2F051}">
      <dsp:nvSpPr>
        <dsp:cNvPr id="0" name=""/>
        <dsp:cNvSpPr/>
      </dsp:nvSpPr>
      <dsp:spPr>
        <a:xfrm>
          <a:off x="506239" y="103425"/>
          <a:ext cx="574011" cy="574011"/>
        </a:xfrm>
        <a:prstGeom prst="ellipse">
          <a:avLst/>
        </a:prstGeom>
        <a:blipFill dpi="0" rotWithShape="1">
          <a:blip xmlns:r="http://schemas.openxmlformats.org/officeDocument/2006/relationships" r:embed="rId1">
            <a:extLst>
              <a:ext uri="{96DAC541-7B7A-43D3-8B79-37D633B846F1}">
                <asvg:svgBlip xmlns:asvg="http://schemas.microsoft.com/office/drawing/2016/SVG/main" r:embed="rId2"/>
              </a:ext>
            </a:extLst>
          </a:blip>
          <a:srcRect/>
          <a:stretch>
            <a:fillRect/>
          </a:stretch>
        </a:blipFill>
        <a:ln w="66675" cap="flat" cmpd="sng" algn="ctr">
          <a:noFill/>
          <a:prstDash val="solid"/>
        </a:ln>
        <a:effectLst/>
      </dsp:spPr>
      <dsp:style>
        <a:lnRef idx="2">
          <a:scrgbClr r="0" g="0" b="0"/>
        </a:lnRef>
        <a:fillRef idx="1">
          <a:scrgbClr r="0" g="0" b="0"/>
        </a:fillRef>
        <a:effectRef idx="0">
          <a:scrgbClr r="0" g="0" b="0"/>
        </a:effectRef>
        <a:fontRef idx="minor"/>
      </dsp:style>
    </dsp:sp>
    <dsp:sp modelId="{1D4BDF68-3C92-48B5-9806-EEA5073E70DC}">
      <dsp:nvSpPr>
        <dsp:cNvPr id="0" name=""/>
        <dsp:cNvSpPr/>
      </dsp:nvSpPr>
      <dsp:spPr>
        <a:xfrm>
          <a:off x="1633006" y="0"/>
          <a:ext cx="1584453" cy="1723757"/>
        </a:xfrm>
        <a:prstGeom prst="roundRect">
          <a:avLst>
            <a:gd name="adj" fmla="val 10000"/>
          </a:avLst>
        </a:prstGeom>
        <a:solidFill>
          <a:srgbClr val="16145F"/>
        </a:solid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5344" tIns="85344" rIns="85344" bIns="85344" numCol="1" spcCol="1270" anchor="ctr" anchorCtr="0">
          <a:noAutofit/>
        </a:bodyPr>
        <a:lstStyle/>
        <a:p>
          <a:pPr marL="0" lvl="0" indent="0" algn="ctr" defTabSz="533400">
            <a:lnSpc>
              <a:spcPct val="90000"/>
            </a:lnSpc>
            <a:spcBef>
              <a:spcPct val="0"/>
            </a:spcBef>
            <a:spcAft>
              <a:spcPct val="35000"/>
            </a:spcAft>
            <a:buNone/>
          </a:pPr>
          <a:r>
            <a:rPr lang="nl-NL" sz="1200" kern="1200" dirty="0"/>
            <a:t>Directe opbrengsten (kwalitatief)</a:t>
          </a:r>
        </a:p>
      </dsp:txBody>
      <dsp:txXfrm>
        <a:off x="1633006" y="689502"/>
        <a:ext cx="1584453" cy="689502"/>
      </dsp:txXfrm>
    </dsp:sp>
    <dsp:sp modelId="{2A1C1AF4-1A48-47C3-BB7D-3336045E6F86}">
      <dsp:nvSpPr>
        <dsp:cNvPr id="0" name=""/>
        <dsp:cNvSpPr/>
      </dsp:nvSpPr>
      <dsp:spPr>
        <a:xfrm>
          <a:off x="2138227" y="103425"/>
          <a:ext cx="574011" cy="574011"/>
        </a:xfrm>
        <a:prstGeom prst="ellipse">
          <a:avLst/>
        </a:prstGeom>
        <a:blipFill>
          <a:blip xmlns:r="http://schemas.openxmlformats.org/officeDocument/2006/relationships" r:embed="rId3">
            <a:extLst>
              <a:ext uri="{96DAC541-7B7A-43D3-8B79-37D633B846F1}">
                <asvg:svgBlip xmlns:asvg="http://schemas.microsoft.com/office/drawing/2016/SVG/main" r:embed="rId4"/>
              </a:ext>
            </a:extLst>
          </a:blip>
          <a:srcRect/>
          <a:stretch>
            <a:fillRect/>
          </a:stretch>
        </a:blipFill>
        <a:ln w="63500" cap="flat" cmpd="sng" algn="ctr">
          <a:noFill/>
          <a:prstDash val="solid"/>
        </a:ln>
        <a:effectLst/>
      </dsp:spPr>
      <dsp:style>
        <a:lnRef idx="2">
          <a:scrgbClr r="0" g="0" b="0"/>
        </a:lnRef>
        <a:fillRef idx="1">
          <a:scrgbClr r="0" g="0" b="0"/>
        </a:fillRef>
        <a:effectRef idx="0">
          <a:scrgbClr r="0" g="0" b="0"/>
        </a:effectRef>
        <a:fontRef idx="minor"/>
      </dsp:style>
    </dsp:sp>
    <dsp:sp modelId="{E46E2197-6BB3-436D-A084-1ED979565E14}">
      <dsp:nvSpPr>
        <dsp:cNvPr id="0" name=""/>
        <dsp:cNvSpPr/>
      </dsp:nvSpPr>
      <dsp:spPr>
        <a:xfrm>
          <a:off x="3266012" y="0"/>
          <a:ext cx="1584453" cy="1723757"/>
        </a:xfrm>
        <a:prstGeom prst="roundRect">
          <a:avLst>
            <a:gd name="adj" fmla="val 10000"/>
          </a:avLst>
        </a:prstGeom>
        <a:solidFill>
          <a:srgbClr val="16145F"/>
        </a:solid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5344" tIns="85344" rIns="85344" bIns="85344" numCol="1" spcCol="1270" anchor="ctr" anchorCtr="0">
          <a:noAutofit/>
        </a:bodyPr>
        <a:lstStyle/>
        <a:p>
          <a:pPr marL="0" lvl="0" indent="0" algn="ctr" defTabSz="533400">
            <a:lnSpc>
              <a:spcPct val="90000"/>
            </a:lnSpc>
            <a:spcBef>
              <a:spcPct val="0"/>
            </a:spcBef>
            <a:spcAft>
              <a:spcPct val="35000"/>
            </a:spcAft>
            <a:buNone/>
          </a:pPr>
          <a:r>
            <a:rPr lang="nl-NL" sz="1200" kern="1200" dirty="0"/>
            <a:t>Indirecte opbrengsten (urgentie)</a:t>
          </a:r>
        </a:p>
      </dsp:txBody>
      <dsp:txXfrm>
        <a:off x="3266012" y="689502"/>
        <a:ext cx="1584453" cy="689502"/>
      </dsp:txXfrm>
    </dsp:sp>
    <dsp:sp modelId="{12D14ED5-B2F6-4B94-B402-CCABF6DF796E}">
      <dsp:nvSpPr>
        <dsp:cNvPr id="0" name=""/>
        <dsp:cNvSpPr/>
      </dsp:nvSpPr>
      <dsp:spPr>
        <a:xfrm>
          <a:off x="3770215" y="103425"/>
          <a:ext cx="574011" cy="574011"/>
        </a:xfrm>
        <a:prstGeom prst="ellipse">
          <a:avLst/>
        </a:prstGeom>
        <a:blipFill>
          <a:blip xmlns:r="http://schemas.openxmlformats.org/officeDocument/2006/relationships" r:embed="rId5">
            <a:extLst>
              <a:ext uri="{96DAC541-7B7A-43D3-8B79-37D633B846F1}">
                <asvg:svgBlip xmlns:asvg="http://schemas.microsoft.com/office/drawing/2016/SVG/main" r:embed="rId6"/>
              </a:ext>
            </a:extLst>
          </a:blip>
          <a:srcRect/>
          <a:stretch>
            <a:fillRect/>
          </a:stretch>
        </a:blipFill>
        <a:ln w="63500" cap="flat" cmpd="sng" algn="ctr">
          <a:noFill/>
          <a:prstDash val="solid"/>
        </a:ln>
        <a:effectLst/>
      </dsp:spPr>
      <dsp:style>
        <a:lnRef idx="2">
          <a:scrgbClr r="0" g="0" b="0"/>
        </a:lnRef>
        <a:fillRef idx="1">
          <a:scrgbClr r="0" g="0" b="0"/>
        </a:fillRef>
        <a:effectRef idx="0">
          <a:scrgbClr r="0" g="0" b="0"/>
        </a:effectRef>
        <a:fontRef idx="minor"/>
      </dsp:style>
    </dsp:sp>
    <dsp:sp modelId="{4D526F97-4EA0-478A-A285-8024AF7DF1E3}">
      <dsp:nvSpPr>
        <dsp:cNvPr id="0" name=""/>
        <dsp:cNvSpPr/>
      </dsp:nvSpPr>
      <dsp:spPr>
        <a:xfrm>
          <a:off x="194018" y="1379005"/>
          <a:ext cx="4462428" cy="258563"/>
        </a:xfrm>
        <a:prstGeom prst="leftRightArrow">
          <a:avLst/>
        </a:prstGeom>
        <a:no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hList7">
  <dgm:title val=""/>
  <dgm:desc val=""/>
  <dgm:catLst>
    <dgm:cat type="list" pri="12000"/>
    <dgm:cat type="process" pri="20000"/>
    <dgm:cat type="relationship" pri="14000"/>
    <dgm:cat type="convert" pri="8000"/>
    <dgm:cat type="picture" pri="25000"/>
    <dgm:cat type="pictureconvert" pri="2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alg type="composite"/>
    <dgm:shape xmlns:r="http://schemas.openxmlformats.org/officeDocument/2006/relationships" r:blip="">
      <dgm:adjLst/>
    </dgm:shape>
    <dgm:presOf/>
    <dgm:constrLst>
      <dgm:constr type="w" for="ch" forName="fgShape" refType="w" fact="0.92"/>
      <dgm:constr type="h" for="ch" forName="fgShape" refType="h" fact="0.15"/>
      <dgm:constr type="b" for="ch" forName="fgShape" refType="h" fact="0.95"/>
      <dgm:constr type="ctrX" for="ch" forName="fgShape" refType="w" fact="0.5"/>
      <dgm:constr type="w" for="ch" forName="linComp" refType="w"/>
      <dgm:constr type="h" for="ch" forName="linComp" refType="h"/>
      <dgm:constr type="ctrX" for="ch" forName="linComp" refType="w" fact="0.5"/>
    </dgm:constrLst>
    <dgm:ruleLst/>
    <dgm:layoutNode name="fgShape" styleLbl="fgShp">
      <dgm:alg type="sp"/>
      <dgm:shape xmlns:r="http://schemas.openxmlformats.org/officeDocument/2006/relationships" type="leftRightArrow" r:blip="" zOrderOff="99999">
        <dgm:adjLst/>
      </dgm:shape>
      <dgm:presOf/>
      <dgm:constrLst/>
      <dgm:ruleLst/>
    </dgm:layoutNode>
    <dgm:layoutNode name="linComp">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ptType="sibTrans" refType="w" refFor="ch" refForName="compNode" fact="0.03"/>
        <dgm:constr type="primFontSz" for="des" ptType="node" op="equ" val="65"/>
      </dgm:constrLst>
      <dgm:ruleLst/>
      <dgm:forEach name="nodesForEach" axis="ch" ptType="node">
        <dgm:layoutNode name="compNode">
          <dgm:alg type="composite"/>
          <dgm:shape xmlns:r="http://schemas.openxmlformats.org/officeDocument/2006/relationships" r:blip="">
            <dgm:adjLst/>
          </dgm:shape>
          <dgm:presOf/>
          <dgm:constrLst>
            <dgm:constr type="w" for="ch" forName="bkgdShape" refType="w"/>
            <dgm:constr type="h" for="ch" forName="bkgdShape" refType="h"/>
            <dgm:constr type="w" for="ch" forName="nodeTx" refType="w"/>
            <dgm:constr type="h" for="ch" forName="nodeTx" refType="h" fact="0.4"/>
            <dgm:constr type="b" for="ch" forName="nodeTx" refType="h" fact="0.8"/>
            <dgm:constr type="w" for="ch" forName="invisiNode" refType="w" fact="0.01"/>
            <dgm:constr type="h" for="ch" forName="invisiNode" refType="h" fact="0.06"/>
            <dgm:constr type="t" for="ch" forName="invisiNode"/>
            <dgm:constr type="ctrX" for="ch" forName="invisiNode" refType="w" fact="0.5"/>
            <dgm:constr type="h" for="ch" forName="imagNode" refType="h" fact="0.333"/>
            <dgm:constr type="w" for="ch" forName="imagNode" refType="h" refFor="ch" refForName="imagNode"/>
            <dgm:constr type="ctrX" for="ch" forName="imagNode" refType="w" fact="0.5"/>
            <dgm:constr type="t" for="ch" forName="imagNode" refType="h" fact="0.06"/>
            <dgm:constr type="w" for="ch" forName="imagNode" refType="w" op="lte" fact="0.94"/>
          </dgm:constrLst>
          <dgm:ruleLst/>
          <dgm:layoutNode name="bkgdShape">
            <dgm:alg type="sp"/>
            <dgm:shape xmlns:r="http://schemas.openxmlformats.org/officeDocument/2006/relationships" type="roundRect" r:blip="">
              <dgm:adjLst>
                <dgm:adj idx="1" val="0.1"/>
              </dgm:adjLst>
            </dgm:shape>
            <dgm:presOf axis="desOrSelf" ptType="node"/>
            <dgm:constrLst/>
            <dgm:ruleLst/>
          </dgm:layoutNode>
          <dgm:layoutNode name="nodeTx">
            <dgm:varLst>
              <dgm:bulletEnabled val="1"/>
            </dgm:varLst>
            <dgm:alg type="tx">
              <dgm:param type="txAnchorVert" val="mid"/>
              <dgm:param type="txAnchorHorzCh" val="ctr"/>
              <dgm:param type="stBulletLvl" val="2"/>
            </dgm:alg>
            <dgm:shape xmlns:r="http://schemas.openxmlformats.org/officeDocument/2006/relationships" type="rect" r:blip="" hideGeom="1">
              <dgm:adjLst/>
            </dgm:shape>
            <dgm:presOf axis="desOrSelf" ptType="node"/>
            <dgm:constrLst/>
            <dgm:ruleLst>
              <dgm:rule type="primFontSz" val="5" fact="NaN" max="NaN"/>
            </dgm:ruleLst>
          </dgm:layoutNode>
          <dgm:layoutNode name="invisiNode">
            <dgm:alg type="sp"/>
            <dgm:shape xmlns:r="http://schemas.openxmlformats.org/officeDocument/2006/relationships" type="roundRect" r:blip="" hideGeom="1">
              <dgm:adjLst>
                <dgm:adj idx="1" val="0.1"/>
              </dgm:adjLst>
            </dgm:shape>
            <dgm:presOf/>
            <dgm:constrLst/>
            <dgm:ruleLst/>
          </dgm:layoutNode>
          <dgm:layoutNode name="imagNode" styleLbl="fgImgPlace1">
            <dgm:alg type="sp"/>
            <dgm:shape xmlns:r="http://schemas.openxmlformats.org/officeDocument/2006/relationships" type="ellipse" r:blip="" blipPhldr="1">
              <dgm:adjLst/>
            </dgm:shape>
            <dgm:presOf/>
            <dgm:constrLst/>
            <dgm:ruleLst/>
          </dgm:layoutNode>
        </dgm:layoutNode>
        <dgm:forEach name="sibTransForEach" axis="followSib" ptType="sibTrans" cnt="1">
          <dgm:layoutNode name="sibTrans">
            <dgm:alg type="sp"/>
            <dgm:shape xmlns:r="http://schemas.openxmlformats.org/officeDocument/2006/relationships" type="rect" r:blip="" hideGeom="1">
              <dgm:adjLst/>
            </dgm:shape>
            <dgm:presOf axis="self"/>
            <dgm:constrLst/>
            <dgm:ruleLst/>
          </dgm:layoutNode>
        </dgm:forEach>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54430</xdr:rowOff>
    </xdr:from>
    <xdr:to>
      <xdr:col>7</xdr:col>
      <xdr:colOff>11766</xdr:colOff>
      <xdr:row>13</xdr:row>
      <xdr:rowOff>25587</xdr:rowOff>
    </xdr:to>
    <xdr:graphicFrame macro="">
      <xdr:nvGraphicFramePr>
        <xdr:cNvPr id="2" name="Diagram 1">
          <a:extLst>
            <a:ext uri="{FF2B5EF4-FFF2-40B4-BE49-F238E27FC236}">
              <a16:creationId xmlns:a16="http://schemas.microsoft.com/office/drawing/2014/main" id="{4101A64F-8647-1D42-A067-2EFAE029BA0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0</xdr:col>
      <xdr:colOff>2</xdr:colOff>
      <xdr:row>0</xdr:row>
      <xdr:rowOff>1</xdr:rowOff>
    </xdr:from>
    <xdr:to>
      <xdr:col>0</xdr:col>
      <xdr:colOff>779432</xdr:colOff>
      <xdr:row>5</xdr:row>
      <xdr:rowOff>46202</xdr:rowOff>
    </xdr:to>
    <xdr:pic>
      <xdr:nvPicPr>
        <xdr:cNvPr id="11" name="Picture 10">
          <a:extLst>
            <a:ext uri="{FF2B5EF4-FFF2-40B4-BE49-F238E27FC236}">
              <a16:creationId xmlns:a16="http://schemas.microsoft.com/office/drawing/2014/main" id="{B14C2BBB-C852-5E3E-DEF0-73800A8F002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 y="1"/>
          <a:ext cx="779430" cy="775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8438787</xdr:colOff>
      <xdr:row>0</xdr:row>
      <xdr:rowOff>176893</xdr:rowOff>
    </xdr:from>
    <xdr:to>
      <xdr:col>4</xdr:col>
      <xdr:colOff>0</xdr:colOff>
      <xdr:row>10</xdr:row>
      <xdr:rowOff>30389</xdr:rowOff>
    </xdr:to>
    <xdr:pic>
      <xdr:nvPicPr>
        <xdr:cNvPr id="5" name="Picture 4">
          <a:extLst>
            <a:ext uri="{FF2B5EF4-FFF2-40B4-BE49-F238E27FC236}">
              <a16:creationId xmlns:a16="http://schemas.microsoft.com/office/drawing/2014/main" id="{0CD946D5-D84A-34F4-CB31-BB900994A3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7108" y="176893"/>
          <a:ext cx="1385571" cy="142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ignificantgroep.sharepoint.com/sites/KostenonderbouwingJeugd-OVER-gemeenten/Gedeelde%20documenten/Projectdocumenten/Kostprijsmodel%20Significant.xlsx" TargetMode="External"/><Relationship Id="rId1" Type="http://schemas.openxmlformats.org/officeDocument/2006/relationships/externalLinkPath" Target="https://significantgroep.sharepoint.com/sites/KostenonderbouwingJeugd-OVER-gemeenten/Gedeelde%20documenten/Projectdocumenten/Kostprijsmodel%20Significa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eswijzer"/>
      <sheetName val="Input -&gt;"/>
      <sheetName val="INFO Levvel_nieuwste"/>
      <sheetName val="Opbouw Levvel"/>
      <sheetName val="onze opbouw"/>
      <sheetName val="Info -&gt;"/>
      <sheetName val="Info kosten FTE levvel"/>
      <sheetName val="Uitvraag"/>
      <sheetName val="Cao informatie"/>
      <sheetName val="GGZ"/>
      <sheetName val="JZ"/>
      <sheetName val="GHZ"/>
      <sheetName val="Schalen en tredes"/>
      <sheetName val="WLZ ZZP 1 tot 5"/>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ignificant">
  <a:themeElements>
    <a:clrScheme name="Significant">
      <a:dk1>
        <a:srgbClr val="000000"/>
      </a:dk1>
      <a:lt1>
        <a:srgbClr val="FFFFFF"/>
      </a:lt1>
      <a:dk2>
        <a:srgbClr val="002856"/>
      </a:dk2>
      <a:lt2>
        <a:srgbClr val="FFFFFF"/>
      </a:lt2>
      <a:accent1>
        <a:srgbClr val="F59100"/>
      </a:accent1>
      <a:accent2>
        <a:srgbClr val="33B5B3"/>
      </a:accent2>
      <a:accent3>
        <a:srgbClr val="0082D7"/>
      </a:accent3>
      <a:accent4>
        <a:srgbClr val="002856"/>
      </a:accent4>
      <a:accent5>
        <a:srgbClr val="E61E64"/>
      </a:accent5>
      <a:accent6>
        <a:srgbClr val="A21A80"/>
      </a:accent6>
      <a:hlink>
        <a:srgbClr val="F47B20"/>
      </a:hlink>
      <a:folHlink>
        <a:srgbClr val="00B0F0"/>
      </a:folHlink>
    </a:clrScheme>
    <a:fontScheme name="Significant">
      <a:majorFont>
        <a:latin typeface="Arial"/>
        <a:ea typeface=""/>
        <a:cs typeface=""/>
      </a:majorFont>
      <a:minorFont>
        <a:latin typeface="Arial"/>
        <a:ea typeface=""/>
        <a:cs typeface=""/>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C9234-894D-47C6-9D51-E81760CEAC1E}">
  <dimension ref="A1:G27"/>
  <sheetViews>
    <sheetView showGridLines="0" zoomScale="130" zoomScaleNormal="130" workbookViewId="0">
      <selection activeCell="E18" sqref="E18"/>
    </sheetView>
  </sheetViews>
  <sheetFormatPr defaultRowHeight="11.45"/>
  <cols>
    <col min="1" max="1" width="12.5703125" customWidth="1"/>
    <col min="2" max="10" width="12.7109375" customWidth="1"/>
  </cols>
  <sheetData>
    <row r="1" spans="2:7">
      <c r="B1" s="45"/>
      <c r="C1" s="46"/>
      <c r="D1" s="59"/>
      <c r="E1" s="59"/>
      <c r="F1" s="45"/>
      <c r="G1" s="46"/>
    </row>
    <row r="2" spans="2:7">
      <c r="B2" s="44"/>
      <c r="C2" s="47"/>
      <c r="D2" s="118"/>
      <c r="E2" s="118"/>
      <c r="F2" s="44"/>
      <c r="G2" s="47"/>
    </row>
    <row r="3" spans="2:7">
      <c r="B3" s="44"/>
      <c r="C3" s="47"/>
      <c r="D3" s="47"/>
      <c r="E3" s="118"/>
      <c r="F3" s="44"/>
      <c r="G3" s="47"/>
    </row>
    <row r="4" spans="2:7">
      <c r="B4" s="44"/>
      <c r="C4" s="47"/>
      <c r="D4" s="47"/>
      <c r="E4" s="118"/>
      <c r="F4" s="44"/>
      <c r="G4" s="47"/>
    </row>
    <row r="5" spans="2:7">
      <c r="B5" s="44"/>
      <c r="C5" s="47"/>
      <c r="D5" s="47"/>
      <c r="E5" s="118"/>
      <c r="F5" s="44"/>
      <c r="G5" s="47"/>
    </row>
    <row r="6" spans="2:7">
      <c r="B6" s="44"/>
      <c r="C6" s="47"/>
      <c r="D6" s="47"/>
      <c r="E6" s="118"/>
      <c r="F6" s="44"/>
      <c r="G6" s="47"/>
    </row>
    <row r="7" spans="2:7">
      <c r="B7" s="44"/>
      <c r="C7" s="47"/>
      <c r="D7" s="47"/>
      <c r="E7" s="118"/>
      <c r="F7" s="44"/>
      <c r="G7" s="47"/>
    </row>
    <row r="8" spans="2:7">
      <c r="B8" s="44"/>
      <c r="C8" s="47"/>
      <c r="D8" s="47"/>
      <c r="E8" s="118"/>
      <c r="F8" s="44"/>
      <c r="G8" s="47"/>
    </row>
    <row r="9" spans="2:7">
      <c r="B9" s="44"/>
      <c r="C9" s="47"/>
      <c r="D9" s="47"/>
      <c r="E9" s="118"/>
      <c r="F9" s="44"/>
      <c r="G9" s="47"/>
    </row>
    <row r="10" spans="2:7">
      <c r="B10" s="44"/>
      <c r="C10" s="47"/>
      <c r="D10" s="47"/>
      <c r="E10" s="118"/>
      <c r="F10" s="44"/>
      <c r="G10" s="47"/>
    </row>
    <row r="11" spans="2:7">
      <c r="B11" s="44"/>
      <c r="C11" s="47"/>
      <c r="D11" s="47"/>
      <c r="E11" s="118"/>
      <c r="F11" s="44"/>
      <c r="G11" s="47"/>
    </row>
    <row r="12" spans="2:7">
      <c r="B12" s="44"/>
      <c r="C12" s="47"/>
      <c r="D12" s="47"/>
      <c r="E12" s="118"/>
      <c r="F12" s="44"/>
      <c r="G12" s="47"/>
    </row>
    <row r="13" spans="2:7">
      <c r="B13" s="44"/>
      <c r="C13" s="47"/>
      <c r="D13" s="47"/>
      <c r="E13" s="118"/>
      <c r="F13" s="44"/>
      <c r="G13" s="47"/>
    </row>
    <row r="14" spans="2:7">
      <c r="B14" s="44"/>
      <c r="C14" s="47"/>
      <c r="D14" s="118"/>
      <c r="E14" s="118"/>
      <c r="F14" s="44"/>
      <c r="G14" s="47"/>
    </row>
    <row r="15" spans="2:7">
      <c r="B15" s="51" t="s">
        <v>0</v>
      </c>
      <c r="C15" s="52" t="s">
        <v>1</v>
      </c>
      <c r="D15" s="128" t="s">
        <v>0</v>
      </c>
      <c r="E15" s="128" t="s">
        <v>1</v>
      </c>
      <c r="F15" s="89" t="s">
        <v>2</v>
      </c>
      <c r="G15" s="47"/>
    </row>
    <row r="16" spans="2:7" ht="63" customHeight="1">
      <c r="B16" s="51" t="s">
        <v>3</v>
      </c>
      <c r="C16" s="52"/>
      <c r="D16" s="126" t="s">
        <v>4</v>
      </c>
      <c r="E16" s="126" t="s">
        <v>4</v>
      </c>
      <c r="F16" s="125" t="s">
        <v>5</v>
      </c>
      <c r="G16" s="127"/>
    </row>
    <row r="17" spans="1:7" ht="10.5" customHeight="1">
      <c r="B17" s="50"/>
      <c r="C17" s="53"/>
      <c r="D17" s="119"/>
      <c r="E17" s="118"/>
      <c r="F17" s="44"/>
      <c r="G17" s="47"/>
    </row>
    <row r="18" spans="1:7">
      <c r="B18" s="122">
        <f>SUM('Directe kosten'!I5:I7)</f>
        <v>20229.851312774997</v>
      </c>
      <c r="C18" s="123">
        <f>SUM('Directe kosten'!J5:J7)</f>
        <v>32701.558355459998</v>
      </c>
      <c r="D18" s="124">
        <f>(8-COUNTIF('Directe kosten'!$C$37:$C$44,'Directe kosten'!$E$57))*3</f>
        <v>24</v>
      </c>
      <c r="E18" s="124">
        <f>(8-COUNTIF('Directe kosten'!$E$37:$E$44,'Directe kosten'!$E$57))*3</f>
        <v>24</v>
      </c>
      <c r="F18" s="120" t="str">
        <f>'Indirecte opbrengsten'!B5</f>
        <v>Leeftijd</v>
      </c>
      <c r="G18" s="92" t="b">
        <f>'Indirecte opbrengsten'!C5</f>
        <v>1</v>
      </c>
    </row>
    <row r="19" spans="1:7">
      <c r="B19" s="134" t="s">
        <v>6</v>
      </c>
      <c r="C19" s="135"/>
      <c r="D19" s="118"/>
      <c r="E19" s="118"/>
      <c r="F19" s="120" t="str">
        <f>'Indirecte opbrengsten'!B6</f>
        <v>Cultureel</v>
      </c>
      <c r="G19" s="92" t="b">
        <f>'Indirecte opbrengsten'!C6</f>
        <v>1</v>
      </c>
    </row>
    <row r="20" spans="1:7" ht="9.6" customHeight="1">
      <c r="B20" s="132" t="s">
        <v>7</v>
      </c>
      <c r="C20" s="133"/>
      <c r="D20" s="118"/>
      <c r="E20" s="126" t="s">
        <v>8</v>
      </c>
      <c r="F20" s="120" t="str">
        <f>'Indirecte opbrengsten'!B7</f>
        <v>Geslacht</v>
      </c>
      <c r="G20" s="92" t="b">
        <f>'Indirecte opbrengsten'!C7</f>
        <v>1</v>
      </c>
    </row>
    <row r="21" spans="1:7">
      <c r="A21" s="94"/>
      <c r="B21" s="118"/>
      <c r="C21" s="47"/>
      <c r="D21" s="118"/>
      <c r="E21" s="126" t="s">
        <v>9</v>
      </c>
      <c r="F21" s="120" t="str">
        <f>'Indirecte opbrengsten'!B8</f>
        <v>Expertise</v>
      </c>
      <c r="G21" s="92" t="b">
        <f>'Indirecte opbrengsten'!C8</f>
        <v>1</v>
      </c>
    </row>
    <row r="22" spans="1:7">
      <c r="A22" s="94"/>
      <c r="B22" s="118"/>
      <c r="C22" s="47"/>
      <c r="D22" s="118"/>
      <c r="E22" s="126" t="s">
        <v>10</v>
      </c>
      <c r="F22" s="120" t="str">
        <f>'Indirecte opbrengsten'!E5</f>
        <v>Uitstroom</v>
      </c>
      <c r="G22" s="92" t="b">
        <f>'Indirecte opbrengsten'!F5</f>
        <v>1</v>
      </c>
    </row>
    <row r="23" spans="1:7">
      <c r="A23" s="94"/>
      <c r="B23" s="118"/>
      <c r="C23" s="47"/>
      <c r="D23" s="118"/>
      <c r="E23" s="126" t="s">
        <v>11</v>
      </c>
      <c r="F23" s="120" t="str">
        <f>'Indirecte opbrengsten'!E6</f>
        <v>Ziekteverzuim</v>
      </c>
      <c r="G23" s="92" t="b">
        <f>'Indirecte opbrengsten'!F6</f>
        <v>1</v>
      </c>
    </row>
    <row r="24" spans="1:7">
      <c r="A24" s="94"/>
      <c r="B24" s="118"/>
      <c r="C24" s="47"/>
      <c r="D24" s="118"/>
      <c r="E24" s="126" t="s">
        <v>12</v>
      </c>
      <c r="F24" s="120" t="str">
        <f>'Indirecte opbrengsten'!E7</f>
        <v>Bemensing/werkdruk</v>
      </c>
      <c r="G24" s="92" t="b">
        <f>'Indirecte opbrengsten'!F7</f>
        <v>1</v>
      </c>
    </row>
    <row r="25" spans="1:7">
      <c r="A25" s="94"/>
      <c r="B25" s="118"/>
      <c r="C25" s="47"/>
      <c r="D25" s="118"/>
      <c r="E25" s="126" t="s">
        <v>13</v>
      </c>
      <c r="F25" s="120" t="str">
        <f>'Indirecte opbrengsten'!E8</f>
        <v>Functiedifferentiatie</v>
      </c>
      <c r="G25" s="92" t="b">
        <f>'Indirecte opbrengsten'!F8</f>
        <v>0</v>
      </c>
    </row>
    <row r="26" spans="1:7">
      <c r="A26" s="94"/>
      <c r="B26" s="118"/>
      <c r="C26" s="47"/>
      <c r="D26" s="118"/>
      <c r="E26" s="118"/>
      <c r="F26" s="120" t="str">
        <f>'Indirecte opbrengsten'!E9</f>
        <v>Inwerktaken senior</v>
      </c>
      <c r="G26" s="92" t="b">
        <f>'Indirecte opbrengsten'!F9</f>
        <v>0</v>
      </c>
    </row>
    <row r="27" spans="1:7">
      <c r="A27" s="94"/>
      <c r="B27" s="64"/>
      <c r="C27" s="49"/>
      <c r="D27" s="64"/>
      <c r="E27" s="129">
        <f>'Directe opbrengsten'!C14</f>
        <v>0.11250000000000002</v>
      </c>
      <c r="F27" s="121" t="str">
        <f>'Indirecte opbrengsten'!B9</f>
        <v>Anders ….</v>
      </c>
      <c r="G27" s="93" t="b">
        <f>'Indirecte opbrengsten'!C9</f>
        <v>0</v>
      </c>
    </row>
  </sheetData>
  <mergeCells count="2">
    <mergeCell ref="B20:C20"/>
    <mergeCell ref="B19:C1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0"/>
  <sheetViews>
    <sheetView showGridLines="0" zoomScale="115" zoomScaleNormal="115" workbookViewId="0"/>
  </sheetViews>
  <sheetFormatPr defaultColWidth="0" defaultRowHeight="11.45"/>
  <cols>
    <col min="1" max="1" width="8.85546875" customWidth="1"/>
    <col min="2" max="2" width="36.7109375" bestFit="1" customWidth="1"/>
    <col min="3" max="3" width="134.140625" customWidth="1"/>
    <col min="4" max="4" width="20.5703125" customWidth="1"/>
    <col min="5" max="5" width="0" hidden="1" customWidth="1"/>
    <col min="6" max="16384" width="8.85546875" hidden="1"/>
  </cols>
  <sheetData>
    <row r="1" spans="1:18" ht="18" customHeight="1">
      <c r="A1" s="54" t="s">
        <v>14</v>
      </c>
      <c r="B1" s="55"/>
      <c r="C1" s="55"/>
      <c r="D1" s="56"/>
      <c r="E1" s="1"/>
      <c r="F1" s="1"/>
      <c r="G1" s="1"/>
      <c r="H1" s="1"/>
      <c r="I1" s="1"/>
      <c r="J1" s="1"/>
      <c r="K1" s="1"/>
      <c r="L1" s="1"/>
      <c r="M1" s="1"/>
      <c r="N1" s="1"/>
      <c r="O1" s="1"/>
      <c r="P1" s="1"/>
      <c r="Q1" s="1"/>
      <c r="R1" s="1"/>
    </row>
    <row r="3" spans="1:18">
      <c r="B3" t="s">
        <v>15</v>
      </c>
    </row>
    <row r="4" spans="1:18">
      <c r="B4" t="s">
        <v>16</v>
      </c>
    </row>
    <row r="6" spans="1:18">
      <c r="B6" s="6" t="s">
        <v>17</v>
      </c>
      <c r="C6" s="6"/>
    </row>
    <row r="7" spans="1:18">
      <c r="B7" s="136" t="s">
        <v>18</v>
      </c>
      <c r="C7" s="137"/>
    </row>
    <row r="8" spans="1:18">
      <c r="B8" s="138"/>
      <c r="C8" s="139"/>
    </row>
    <row r="9" spans="1:18">
      <c r="B9" s="138"/>
      <c r="C9" s="139"/>
    </row>
    <row r="10" spans="1:18">
      <c r="B10" s="138"/>
      <c r="C10" s="139"/>
    </row>
    <row r="11" spans="1:18">
      <c r="B11" s="138"/>
      <c r="C11" s="139"/>
    </row>
    <row r="12" spans="1:18">
      <c r="B12" s="138"/>
      <c r="C12" s="139"/>
    </row>
    <row r="13" spans="1:18">
      <c r="B13" s="138"/>
      <c r="C13" s="139"/>
    </row>
    <row r="14" spans="1:18">
      <c r="B14" s="138"/>
      <c r="C14" s="139"/>
    </row>
    <row r="15" spans="1:18">
      <c r="B15" s="140"/>
      <c r="C15" s="141"/>
    </row>
    <row r="16" spans="1:18">
      <c r="C16" s="6"/>
    </row>
    <row r="17" spans="2:3">
      <c r="B17" s="6" t="s">
        <v>19</v>
      </c>
    </row>
    <row r="18" spans="2:3">
      <c r="B18" s="7" t="s">
        <v>20</v>
      </c>
      <c r="C18" s="57" t="s">
        <v>21</v>
      </c>
    </row>
    <row r="19" spans="2:3">
      <c r="B19" s="7" t="s">
        <v>22</v>
      </c>
      <c r="C19" s="57" t="s">
        <v>23</v>
      </c>
    </row>
    <row r="20" spans="2:3">
      <c r="B20" s="7" t="s">
        <v>24</v>
      </c>
      <c r="C20" s="57" t="s">
        <v>25</v>
      </c>
    </row>
    <row r="21" spans="2:3">
      <c r="B21" s="7" t="s">
        <v>26</v>
      </c>
      <c r="C21" s="57" t="s">
        <v>27</v>
      </c>
    </row>
    <row r="22" spans="2:3">
      <c r="B22" s="7" t="s">
        <v>28</v>
      </c>
      <c r="C22" s="57" t="s">
        <v>29</v>
      </c>
    </row>
    <row r="23" spans="2:3">
      <c r="B23" s="7" t="s">
        <v>30</v>
      </c>
      <c r="C23" s="57" t="s">
        <v>31</v>
      </c>
    </row>
    <row r="24" spans="2:3">
      <c r="B24" s="7" t="s">
        <v>32</v>
      </c>
      <c r="C24" s="57" t="s">
        <v>33</v>
      </c>
    </row>
    <row r="25" spans="2:3">
      <c r="B25" s="7" t="s">
        <v>34</v>
      </c>
      <c r="C25" s="57" t="s">
        <v>35</v>
      </c>
    </row>
    <row r="26" spans="2:3">
      <c r="B26" s="7" t="s">
        <v>36</v>
      </c>
      <c r="C26" s="57" t="s">
        <v>37</v>
      </c>
    </row>
    <row r="27" spans="2:3">
      <c r="B27" s="7" t="s">
        <v>38</v>
      </c>
      <c r="C27" s="57" t="s">
        <v>39</v>
      </c>
    </row>
    <row r="28" spans="2:3">
      <c r="B28" s="7" t="s">
        <v>40</v>
      </c>
      <c r="C28" s="57" t="s">
        <v>41</v>
      </c>
    </row>
    <row r="29" spans="2:3">
      <c r="B29" s="7" t="s">
        <v>42</v>
      </c>
      <c r="C29" s="57" t="s">
        <v>43</v>
      </c>
    </row>
    <row r="30" spans="2:3">
      <c r="B30" s="7" t="s">
        <v>44</v>
      </c>
      <c r="C30" s="57" t="s">
        <v>45</v>
      </c>
    </row>
  </sheetData>
  <mergeCells count="1">
    <mergeCell ref="B7:C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BC1EE-7729-4A08-A208-AA550D01A838}">
  <dimension ref="A1:V85"/>
  <sheetViews>
    <sheetView showGridLines="0" tabSelected="1" zoomScaleNormal="100" workbookViewId="0">
      <selection activeCell="C8" sqref="C8"/>
    </sheetView>
  </sheetViews>
  <sheetFormatPr defaultColWidth="0" defaultRowHeight="11.45" zeroHeight="1"/>
  <cols>
    <col min="1" max="1" width="12.85546875" customWidth="1"/>
    <col min="2" max="2" width="43" bestFit="1" customWidth="1"/>
    <col min="3" max="3" width="15.42578125" style="31" customWidth="1"/>
    <col min="4" max="4" width="12.85546875" style="31" customWidth="1"/>
    <col min="5" max="5" width="16.28515625" style="31" customWidth="1"/>
    <col min="6" max="6" width="3.7109375" customWidth="1"/>
    <col min="7" max="8" width="24" bestFit="1" customWidth="1"/>
    <col min="9" max="9" width="20.42578125" bestFit="1" customWidth="1"/>
    <col min="10" max="10" width="14.140625" customWidth="1"/>
    <col min="11" max="11" width="14.42578125" customWidth="1"/>
    <col min="12" max="22" width="0" hidden="1" customWidth="1"/>
    <col min="23" max="16384" width="17.85546875" hidden="1"/>
  </cols>
  <sheetData>
    <row r="1" spans="1:11" s="2" customFormat="1" ht="18" customHeight="1">
      <c r="A1" s="54" t="s">
        <v>46</v>
      </c>
      <c r="B1" s="74"/>
      <c r="C1" s="75"/>
      <c r="D1" s="75"/>
      <c r="E1" s="75"/>
      <c r="F1" s="74"/>
      <c r="G1" s="74"/>
      <c r="H1" s="74"/>
      <c r="I1" s="74"/>
      <c r="J1" s="74"/>
      <c r="K1" s="74"/>
    </row>
    <row r="2" spans="1:11"/>
    <row r="3" spans="1:11" s="34" customFormat="1" ht="14.1">
      <c r="B3" s="76" t="s">
        <v>47</v>
      </c>
      <c r="C3" s="77" t="s">
        <v>1</v>
      </c>
      <c r="D3" s="36"/>
      <c r="E3" s="36"/>
    </row>
    <row r="4" spans="1:11" ht="14.1" customHeight="1">
      <c r="B4" s="78" t="s">
        <v>48</v>
      </c>
      <c r="C4" s="35">
        <v>0</v>
      </c>
    </row>
    <row r="5" spans="1:11" ht="14.1">
      <c r="B5" s="79" t="s">
        <v>49</v>
      </c>
      <c r="C5" s="35">
        <v>0.1</v>
      </c>
      <c r="E5" s="142" t="s">
        <v>50</v>
      </c>
      <c r="F5" s="143"/>
      <c r="G5" s="143"/>
      <c r="H5" s="143"/>
      <c r="I5" s="144"/>
    </row>
    <row r="6" spans="1:11" ht="14.1">
      <c r="B6" s="79" t="s">
        <v>51</v>
      </c>
      <c r="C6" s="35">
        <v>0.1</v>
      </c>
      <c r="E6" s="145"/>
      <c r="F6" s="146"/>
      <c r="G6" s="146"/>
      <c r="H6" s="146"/>
      <c r="I6" s="147"/>
    </row>
    <row r="7" spans="1:11" ht="14.1">
      <c r="B7" s="79" t="s">
        <v>52</v>
      </c>
      <c r="C7" s="35">
        <v>0.1</v>
      </c>
      <c r="E7" s="145"/>
      <c r="F7" s="146"/>
      <c r="G7" s="146"/>
      <c r="H7" s="146"/>
      <c r="I7" s="147"/>
    </row>
    <row r="8" spans="1:11" ht="14.1">
      <c r="B8" s="79" t="s">
        <v>53</v>
      </c>
      <c r="C8" s="35">
        <v>0.15</v>
      </c>
      <c r="E8" s="145"/>
      <c r="F8" s="146"/>
      <c r="G8" s="146"/>
      <c r="H8" s="146"/>
      <c r="I8" s="147"/>
    </row>
    <row r="9" spans="1:11" ht="14.1">
      <c r="B9" s="79" t="s">
        <v>54</v>
      </c>
      <c r="C9" s="35"/>
      <c r="E9" s="145"/>
      <c r="F9" s="146"/>
      <c r="G9" s="146"/>
      <c r="H9" s="146"/>
      <c r="I9" s="147"/>
    </row>
    <row r="10" spans="1:11" ht="14.1">
      <c r="B10" s="79" t="s">
        <v>55</v>
      </c>
      <c r="C10" s="35"/>
      <c r="E10" s="114"/>
      <c r="F10" s="114"/>
      <c r="G10" s="114"/>
      <c r="H10" s="114"/>
      <c r="I10" s="114"/>
    </row>
    <row r="11" spans="1:11" ht="14.1">
      <c r="B11" s="80" t="s">
        <v>56</v>
      </c>
      <c r="C11" s="35"/>
      <c r="E11" s="115"/>
      <c r="F11" s="115"/>
      <c r="G11" s="115"/>
      <c r="H11" s="115"/>
      <c r="I11" s="115"/>
    </row>
    <row r="12" spans="1:11">
      <c r="C12" s="90">
        <v>1</v>
      </c>
    </row>
    <row r="13" spans="1:11"/>
    <row r="14" spans="1:11" ht="14.1">
      <c r="B14" s="113" t="s">
        <v>57</v>
      </c>
      <c r="C14" s="91">
        <f>AVERAGEIF(C4:C11,"&lt;&gt;0")</f>
        <v>0.11250000000000002</v>
      </c>
    </row>
    <row r="15" spans="1:11"/>
    <row r="16" spans="1:11"/>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sheetData>
  <mergeCells count="1">
    <mergeCell ref="E5:I9"/>
  </mergeCells>
  <pageMargins left="0.7" right="0.7" top="0.75" bottom="0.75" header="0.3" footer="0.3"/>
  <ignoredErrors>
    <ignoredError sqref="C14"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AEA4D-72CF-4263-A43A-BCF2513F7555}">
  <dimension ref="A1:W10"/>
  <sheetViews>
    <sheetView showGridLines="0" zoomScaleNormal="100" workbookViewId="0">
      <selection activeCell="B2" sqref="B2:F2"/>
    </sheetView>
  </sheetViews>
  <sheetFormatPr defaultColWidth="0" defaultRowHeight="11.45"/>
  <cols>
    <col min="1" max="1" width="12.85546875" customWidth="1"/>
    <col min="2" max="2" width="24" customWidth="1"/>
    <col min="3" max="4" width="11.85546875" customWidth="1"/>
    <col min="5" max="5" width="29.140625" customWidth="1"/>
    <col min="6" max="6" width="11.85546875" customWidth="1"/>
    <col min="7" max="8" width="24" bestFit="1" customWidth="1"/>
    <col min="9" max="9" width="20.42578125" bestFit="1" customWidth="1"/>
    <col min="10" max="10" width="14.140625" customWidth="1"/>
    <col min="11" max="11" width="14.42578125" customWidth="1"/>
    <col min="12" max="23" width="0" hidden="1" customWidth="1"/>
    <col min="24" max="16384" width="17.85546875" hidden="1"/>
  </cols>
  <sheetData>
    <row r="1" spans="1:11" s="2" customFormat="1" ht="15.6">
      <c r="A1" s="54" t="s">
        <v>58</v>
      </c>
      <c r="B1" s="74"/>
      <c r="C1" s="74"/>
      <c r="D1" s="74"/>
      <c r="E1" s="74"/>
      <c r="F1" s="74"/>
      <c r="G1" s="74"/>
      <c r="H1" s="74"/>
      <c r="I1" s="74"/>
      <c r="J1" s="74"/>
      <c r="K1" s="74"/>
    </row>
    <row r="2" spans="1:11" ht="34.5" customHeight="1">
      <c r="B2" s="148" t="s">
        <v>59</v>
      </c>
      <c r="C2" s="148"/>
      <c r="D2" s="148"/>
      <c r="E2" s="148"/>
      <c r="F2" s="148"/>
    </row>
    <row r="3" spans="1:11">
      <c r="B3" s="115"/>
    </row>
    <row r="4" spans="1:11" ht="23.1">
      <c r="B4" s="111" t="s">
        <v>60</v>
      </c>
      <c r="C4" s="88" t="s">
        <v>61</v>
      </c>
      <c r="E4" s="111" t="s">
        <v>62</v>
      </c>
      <c r="F4" s="88" t="s">
        <v>61</v>
      </c>
      <c r="G4" s="6" t="s">
        <v>63</v>
      </c>
    </row>
    <row r="5" spans="1:11" ht="12">
      <c r="B5" t="s">
        <v>64</v>
      </c>
      <c r="C5" s="32" t="b">
        <v>1</v>
      </c>
      <c r="E5" t="s">
        <v>65</v>
      </c>
      <c r="F5" s="32" t="b">
        <v>1</v>
      </c>
      <c r="G5" s="117" t="s">
        <v>66</v>
      </c>
    </row>
    <row r="6" spans="1:11" ht="12">
      <c r="B6" t="s">
        <v>67</v>
      </c>
      <c r="C6" s="32" t="b">
        <v>1</v>
      </c>
      <c r="E6" t="s">
        <v>68</v>
      </c>
      <c r="F6" s="32" t="b">
        <v>1</v>
      </c>
      <c r="G6" s="117" t="s">
        <v>69</v>
      </c>
    </row>
    <row r="7" spans="1:11" ht="12">
      <c r="B7" t="s">
        <v>70</v>
      </c>
      <c r="C7" s="32" t="b">
        <v>1</v>
      </c>
      <c r="E7" t="s">
        <v>71</v>
      </c>
      <c r="F7" s="32" t="b">
        <v>1</v>
      </c>
      <c r="G7" s="117" t="s">
        <v>72</v>
      </c>
    </row>
    <row r="8" spans="1:11" ht="12">
      <c r="B8" t="s">
        <v>73</v>
      </c>
      <c r="C8" s="32" t="b">
        <v>1</v>
      </c>
      <c r="E8" t="s">
        <v>74</v>
      </c>
      <c r="F8" s="32" t="b">
        <v>0</v>
      </c>
      <c r="G8" s="117" t="s">
        <v>75</v>
      </c>
    </row>
    <row r="9" spans="1:11" ht="12">
      <c r="B9" t="s">
        <v>76</v>
      </c>
      <c r="C9" s="32" t="b">
        <v>0</v>
      </c>
      <c r="E9" t="s">
        <v>77</v>
      </c>
      <c r="F9" s="32" t="b">
        <v>0</v>
      </c>
      <c r="G9" s="117" t="s">
        <v>78</v>
      </c>
    </row>
    <row r="10" spans="1:11">
      <c r="E10" t="s">
        <v>76</v>
      </c>
      <c r="F10" s="32" t="b">
        <v>0</v>
      </c>
    </row>
  </sheetData>
  <mergeCells count="1">
    <mergeCell ref="B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8FBBA-5987-480E-99EE-F8892E1EB8A8}">
  <sheetPr>
    <tabColor theme="7"/>
  </sheetPr>
  <dimension ref="A1:H213"/>
  <sheetViews>
    <sheetView workbookViewId="0">
      <selection activeCell="B1" sqref="B1"/>
    </sheetView>
  </sheetViews>
  <sheetFormatPr defaultColWidth="9" defaultRowHeight="11.45"/>
  <cols>
    <col min="1" max="1" width="11.140625" style="11" bestFit="1" customWidth="1"/>
    <col min="2" max="2" width="12.42578125" style="13" bestFit="1" customWidth="1"/>
    <col min="3" max="3" width="8.28515625" style="11" bestFit="1" customWidth="1"/>
    <col min="4" max="16384" width="9" style="11"/>
  </cols>
  <sheetData>
    <row r="1" spans="1:8">
      <c r="A1" s="11" t="s">
        <v>79</v>
      </c>
      <c r="B1" s="13" t="s">
        <v>80</v>
      </c>
      <c r="C1" s="11" t="s">
        <v>80</v>
      </c>
      <c r="D1" s="11" t="s">
        <v>81</v>
      </c>
      <c r="E1" s="11" t="s">
        <v>81</v>
      </c>
      <c r="F1" s="11" t="s">
        <v>81</v>
      </c>
      <c r="G1" s="11" t="s">
        <v>82</v>
      </c>
    </row>
    <row r="2" spans="1:8">
      <c r="A2" s="12" t="s">
        <v>83</v>
      </c>
      <c r="B2" s="12"/>
      <c r="C2" s="12"/>
    </row>
    <row r="3" spans="1:8" ht="21">
      <c r="A3" s="12"/>
      <c r="B3" s="15">
        <v>44927</v>
      </c>
      <c r="C3" s="17">
        <v>45108</v>
      </c>
      <c r="D3" s="16" t="s">
        <v>84</v>
      </c>
      <c r="E3" s="16" t="s">
        <v>85</v>
      </c>
      <c r="F3" s="8" t="s">
        <v>86</v>
      </c>
      <c r="G3" s="8" t="s">
        <v>87</v>
      </c>
    </row>
    <row r="4" spans="1:8">
      <c r="A4" s="12" t="s">
        <v>88</v>
      </c>
      <c r="B4" s="18">
        <v>1934.4</v>
      </c>
      <c r="C4" s="18">
        <v>1995</v>
      </c>
      <c r="D4" s="18">
        <v>2154.6000000000004</v>
      </c>
      <c r="E4" s="18">
        <v>2181.5325000000003</v>
      </c>
      <c r="F4" s="18">
        <v>2246.9784750000003</v>
      </c>
      <c r="G4" s="19">
        <f>AVERAGE(E4,F4)</f>
        <v>2214.2554875000005</v>
      </c>
      <c r="H4" s="14"/>
    </row>
    <row r="5" spans="1:8">
      <c r="A5" s="12" t="s">
        <v>89</v>
      </c>
      <c r="B5" s="18">
        <v>1934.4</v>
      </c>
      <c r="C5" s="18">
        <v>1995</v>
      </c>
      <c r="D5" s="18">
        <v>2154.6000000000004</v>
      </c>
      <c r="E5" s="18">
        <v>2181.5325000000003</v>
      </c>
      <c r="F5" s="18">
        <v>2246.9784750000003</v>
      </c>
      <c r="G5" s="19">
        <f t="shared" ref="G5:G68" si="0">AVERAGE(E5,F5)</f>
        <v>2214.2554875000005</v>
      </c>
    </row>
    <row r="6" spans="1:8">
      <c r="A6" s="12" t="s">
        <v>90</v>
      </c>
      <c r="B6" s="18">
        <v>1942.82</v>
      </c>
      <c r="C6" s="18">
        <v>1995</v>
      </c>
      <c r="D6" s="18">
        <v>2154.6000000000004</v>
      </c>
      <c r="E6" s="18">
        <v>2181.5325000000003</v>
      </c>
      <c r="F6" s="18">
        <v>2246.9784750000003</v>
      </c>
      <c r="G6" s="19">
        <f t="shared" si="0"/>
        <v>2214.2554875000005</v>
      </c>
    </row>
    <row r="7" spans="1:8">
      <c r="A7" s="12" t="s">
        <v>91</v>
      </c>
      <c r="B7" s="18">
        <v>2000.67</v>
      </c>
      <c r="C7" s="18">
        <v>2000.67</v>
      </c>
      <c r="D7" s="18">
        <v>2160.7236000000003</v>
      </c>
      <c r="E7" s="18">
        <v>2187.732645</v>
      </c>
      <c r="F7" s="18">
        <v>2253.3646243500002</v>
      </c>
      <c r="G7" s="19">
        <f t="shared" si="0"/>
        <v>2220.5486346750004</v>
      </c>
    </row>
    <row r="8" spans="1:8">
      <c r="A8" s="12" t="s">
        <v>92</v>
      </c>
      <c r="B8" s="18">
        <v>2061.19</v>
      </c>
      <c r="C8" s="18">
        <v>2061.19</v>
      </c>
      <c r="D8" s="18">
        <v>2226.0852</v>
      </c>
      <c r="E8" s="18">
        <v>2253.9112649999997</v>
      </c>
      <c r="F8" s="18">
        <v>2321.5286029499998</v>
      </c>
      <c r="G8" s="19">
        <f t="shared" si="0"/>
        <v>2287.7199339749995</v>
      </c>
    </row>
    <row r="9" spans="1:8">
      <c r="A9" s="12" t="s">
        <v>93</v>
      </c>
      <c r="B9" s="18">
        <v>2123.1</v>
      </c>
      <c r="C9" s="18">
        <v>2123.1</v>
      </c>
      <c r="D9" s="18">
        <v>2292.9479999999999</v>
      </c>
      <c r="E9" s="18">
        <v>2321.6098499999998</v>
      </c>
      <c r="F9" s="18">
        <v>2391.2581455</v>
      </c>
      <c r="G9" s="19">
        <f t="shared" si="0"/>
        <v>2356.4339977499999</v>
      </c>
    </row>
    <row r="10" spans="1:8">
      <c r="A10" s="12" t="s">
        <v>94</v>
      </c>
      <c r="B10" s="18">
        <v>2186.3200000000002</v>
      </c>
      <c r="C10" s="18">
        <v>2186.3200000000002</v>
      </c>
      <c r="D10" s="18">
        <v>2361.2256000000002</v>
      </c>
      <c r="E10" s="18">
        <v>2390.7409200000002</v>
      </c>
      <c r="F10" s="18">
        <v>2462.4631476000004</v>
      </c>
      <c r="G10" s="19">
        <f t="shared" si="0"/>
        <v>2426.6020338000003</v>
      </c>
    </row>
    <row r="11" spans="1:8">
      <c r="A11" s="12" t="s">
        <v>95</v>
      </c>
      <c r="B11" s="18">
        <v>2252.2800000000002</v>
      </c>
      <c r="C11" s="18">
        <v>2252.2800000000002</v>
      </c>
      <c r="D11" s="18">
        <v>2432.4624000000003</v>
      </c>
      <c r="E11" s="18">
        <v>2462.8681800000004</v>
      </c>
      <c r="F11" s="18">
        <v>2536.7542254000005</v>
      </c>
      <c r="G11" s="19">
        <f t="shared" si="0"/>
        <v>2499.8112027000006</v>
      </c>
    </row>
    <row r="12" spans="1:8">
      <c r="A12" s="12" t="s">
        <v>96</v>
      </c>
      <c r="B12" s="18">
        <v>2319.54</v>
      </c>
      <c r="C12" s="18">
        <v>2319.54</v>
      </c>
      <c r="D12" s="18">
        <v>2505.1032</v>
      </c>
      <c r="E12" s="18">
        <v>2536.4169899999997</v>
      </c>
      <c r="F12" s="18">
        <v>2612.5094996999997</v>
      </c>
      <c r="G12" s="19">
        <f t="shared" si="0"/>
        <v>2574.4632448499997</v>
      </c>
    </row>
    <row r="13" spans="1:8">
      <c r="A13" s="12" t="s">
        <v>97</v>
      </c>
      <c r="B13" s="18">
        <v>2389.4899999999998</v>
      </c>
      <c r="C13" s="18">
        <v>2389.4899999999998</v>
      </c>
      <c r="D13" s="18">
        <v>2580.6491999999998</v>
      </c>
      <c r="E13" s="18">
        <v>2612.9073149999999</v>
      </c>
      <c r="F13" s="18">
        <v>2691.2945344499999</v>
      </c>
      <c r="G13" s="19">
        <f t="shared" si="0"/>
        <v>2652.1009247249999</v>
      </c>
    </row>
    <row r="14" spans="1:8">
      <c r="A14" s="12" t="s">
        <v>98</v>
      </c>
      <c r="B14" s="18">
        <v>0</v>
      </c>
      <c r="C14" s="18">
        <v>0</v>
      </c>
      <c r="D14" s="18">
        <v>0</v>
      </c>
      <c r="E14" s="18">
        <v>0</v>
      </c>
      <c r="F14" s="18">
        <v>0</v>
      </c>
      <c r="G14" s="19">
        <f t="shared" si="0"/>
        <v>0</v>
      </c>
    </row>
    <row r="15" spans="1:8">
      <c r="A15" s="12" t="s">
        <v>99</v>
      </c>
      <c r="B15" s="18">
        <v>0</v>
      </c>
      <c r="C15" s="18">
        <v>0</v>
      </c>
      <c r="D15" s="18">
        <v>0</v>
      </c>
      <c r="E15" s="18">
        <v>0</v>
      </c>
      <c r="F15" s="18">
        <v>0</v>
      </c>
      <c r="G15" s="19">
        <f t="shared" si="0"/>
        <v>0</v>
      </c>
    </row>
    <row r="16" spans="1:8">
      <c r="A16" s="12" t="s">
        <v>100</v>
      </c>
      <c r="B16" s="18">
        <v>0</v>
      </c>
      <c r="C16" s="18">
        <v>0</v>
      </c>
      <c r="D16" s="18">
        <v>0</v>
      </c>
      <c r="E16" s="18">
        <v>0</v>
      </c>
      <c r="F16" s="18">
        <v>0</v>
      </c>
      <c r="G16" s="19">
        <f t="shared" si="0"/>
        <v>0</v>
      </c>
    </row>
    <row r="17" spans="1:7">
      <c r="A17" s="12" t="s">
        <v>101</v>
      </c>
      <c r="B17" s="18">
        <v>0</v>
      </c>
      <c r="C17" s="18">
        <v>0</v>
      </c>
      <c r="D17" s="18">
        <v>0</v>
      </c>
      <c r="E17" s="18">
        <v>0</v>
      </c>
      <c r="F17" s="18">
        <v>0</v>
      </c>
      <c r="G17" s="19">
        <f t="shared" si="0"/>
        <v>0</v>
      </c>
    </row>
    <row r="18" spans="1:7">
      <c r="A18" s="12" t="s">
        <v>102</v>
      </c>
      <c r="B18" s="18">
        <v>1934.4</v>
      </c>
      <c r="C18" s="18">
        <v>1995</v>
      </c>
      <c r="D18" s="18">
        <v>2154.6000000000004</v>
      </c>
      <c r="E18" s="18">
        <v>2181.5325000000003</v>
      </c>
      <c r="F18" s="18">
        <v>2246.9784750000003</v>
      </c>
      <c r="G18" s="19">
        <f t="shared" si="0"/>
        <v>2214.2554875000005</v>
      </c>
    </row>
    <row r="19" spans="1:7">
      <c r="A19" s="12" t="s">
        <v>103</v>
      </c>
      <c r="B19" s="18">
        <v>1934.4</v>
      </c>
      <c r="C19" s="18">
        <v>1995</v>
      </c>
      <c r="D19" s="18">
        <v>2154.6000000000004</v>
      </c>
      <c r="E19" s="18">
        <v>2181.5325000000003</v>
      </c>
      <c r="F19" s="18">
        <v>2246.9784750000003</v>
      </c>
      <c r="G19" s="19">
        <f t="shared" si="0"/>
        <v>2214.2554875000005</v>
      </c>
    </row>
    <row r="20" spans="1:7">
      <c r="A20" s="12" t="s">
        <v>104</v>
      </c>
      <c r="B20" s="18">
        <v>1976.48</v>
      </c>
      <c r="C20" s="18">
        <v>1995</v>
      </c>
      <c r="D20" s="18">
        <v>2154.6000000000004</v>
      </c>
      <c r="E20" s="18">
        <v>2181.5325000000003</v>
      </c>
      <c r="F20" s="18">
        <v>2246.9784750000003</v>
      </c>
      <c r="G20" s="19">
        <f t="shared" si="0"/>
        <v>2214.2554875000005</v>
      </c>
    </row>
    <row r="21" spans="1:7">
      <c r="A21" s="12" t="s">
        <v>105</v>
      </c>
      <c r="B21" s="18">
        <v>2037</v>
      </c>
      <c r="C21" s="18">
        <v>2037</v>
      </c>
      <c r="D21" s="18">
        <v>2199.96</v>
      </c>
      <c r="E21" s="18">
        <v>2227.4594999999999</v>
      </c>
      <c r="F21" s="18">
        <v>2294.283285</v>
      </c>
      <c r="G21" s="19">
        <f t="shared" si="0"/>
        <v>2260.8713925000002</v>
      </c>
    </row>
    <row r="22" spans="1:7">
      <c r="A22" s="12" t="s">
        <v>106</v>
      </c>
      <c r="B22" s="18">
        <v>2098.88</v>
      </c>
      <c r="C22" s="18">
        <v>2098.88</v>
      </c>
      <c r="D22" s="18">
        <v>2266.7904000000003</v>
      </c>
      <c r="E22" s="18">
        <v>2295.1252800000002</v>
      </c>
      <c r="F22" s="18">
        <v>2363.9790384000003</v>
      </c>
      <c r="G22" s="19">
        <f t="shared" si="0"/>
        <v>2329.5521592000005</v>
      </c>
    </row>
    <row r="23" spans="1:7">
      <c r="A23" s="12" t="s">
        <v>107</v>
      </c>
      <c r="B23" s="18">
        <v>2163.4699999999998</v>
      </c>
      <c r="C23" s="18">
        <v>2163.4699999999998</v>
      </c>
      <c r="D23" s="18">
        <v>2336.5475999999999</v>
      </c>
      <c r="E23" s="18">
        <v>2365.7544449999996</v>
      </c>
      <c r="F23" s="18">
        <v>2436.7270783499998</v>
      </c>
      <c r="G23" s="19">
        <f t="shared" si="0"/>
        <v>2401.2407616749997</v>
      </c>
    </row>
    <row r="24" spans="1:7">
      <c r="A24" s="12" t="s">
        <v>108</v>
      </c>
      <c r="B24" s="18">
        <v>2229.39</v>
      </c>
      <c r="C24" s="18">
        <v>2229.39</v>
      </c>
      <c r="D24" s="18">
        <v>2407.7411999999999</v>
      </c>
      <c r="E24" s="18">
        <v>2437.8379649999997</v>
      </c>
      <c r="F24" s="18">
        <v>2510.9731039499998</v>
      </c>
      <c r="G24" s="19">
        <f t="shared" si="0"/>
        <v>2474.4055344749995</v>
      </c>
    </row>
    <row r="25" spans="1:7">
      <c r="A25" s="12" t="s">
        <v>109</v>
      </c>
      <c r="B25" s="18">
        <v>2297.35</v>
      </c>
      <c r="C25" s="18">
        <v>2297.35</v>
      </c>
      <c r="D25" s="18">
        <v>2481.1379999999999</v>
      </c>
      <c r="E25" s="18">
        <v>2512.1522249999998</v>
      </c>
      <c r="F25" s="18">
        <v>2587.5167917499998</v>
      </c>
      <c r="G25" s="19">
        <f t="shared" si="0"/>
        <v>2549.834508375</v>
      </c>
    </row>
    <row r="26" spans="1:7">
      <c r="A26" s="12" t="s">
        <v>110</v>
      </c>
      <c r="B26" s="18">
        <v>2367.31</v>
      </c>
      <c r="C26" s="18">
        <v>2367.31</v>
      </c>
      <c r="D26" s="18">
        <v>2556.6948000000002</v>
      </c>
      <c r="E26" s="18">
        <v>2588.6534850000003</v>
      </c>
      <c r="F26" s="18">
        <v>2666.3130895500003</v>
      </c>
      <c r="G26" s="19">
        <f t="shared" si="0"/>
        <v>2627.4832872750003</v>
      </c>
    </row>
    <row r="27" spans="1:7">
      <c r="A27" s="12" t="s">
        <v>111</v>
      </c>
      <c r="B27" s="18">
        <v>2439.31</v>
      </c>
      <c r="C27" s="18">
        <v>2439.31</v>
      </c>
      <c r="D27" s="18">
        <v>2634.4548</v>
      </c>
      <c r="E27" s="18">
        <v>2667.3854849999998</v>
      </c>
      <c r="F27" s="18">
        <v>2747.40704955</v>
      </c>
      <c r="G27" s="19">
        <f t="shared" si="0"/>
        <v>2707.3962672749999</v>
      </c>
    </row>
    <row r="28" spans="1:7">
      <c r="A28" s="12" t="s">
        <v>112</v>
      </c>
      <c r="B28" s="18">
        <v>2513.98</v>
      </c>
      <c r="C28" s="18">
        <v>2513.98</v>
      </c>
      <c r="D28" s="18">
        <v>2715.0984000000003</v>
      </c>
      <c r="E28" s="18">
        <v>2749.0371300000002</v>
      </c>
      <c r="F28" s="18">
        <v>2831.5082439000003</v>
      </c>
      <c r="G28" s="19">
        <f t="shared" si="0"/>
        <v>2790.2726869500002</v>
      </c>
    </row>
    <row r="29" spans="1:7">
      <c r="A29" s="12" t="s">
        <v>113</v>
      </c>
      <c r="B29" s="18">
        <v>0</v>
      </c>
      <c r="C29" s="18">
        <v>0</v>
      </c>
      <c r="D29" s="18">
        <v>0</v>
      </c>
      <c r="E29" s="18">
        <v>0</v>
      </c>
      <c r="F29" s="18">
        <v>0</v>
      </c>
      <c r="G29" s="19">
        <f t="shared" si="0"/>
        <v>0</v>
      </c>
    </row>
    <row r="30" spans="1:7">
      <c r="A30" s="12" t="s">
        <v>114</v>
      </c>
      <c r="B30" s="18">
        <v>0</v>
      </c>
      <c r="C30" s="18">
        <v>0</v>
      </c>
      <c r="D30" s="18">
        <v>0</v>
      </c>
      <c r="E30" s="18">
        <v>0</v>
      </c>
      <c r="F30" s="18">
        <v>0</v>
      </c>
      <c r="G30" s="19">
        <f t="shared" si="0"/>
        <v>0</v>
      </c>
    </row>
    <row r="31" spans="1:7">
      <c r="A31" s="12" t="s">
        <v>115</v>
      </c>
      <c r="B31" s="18">
        <v>0</v>
      </c>
      <c r="C31" s="18">
        <v>0</v>
      </c>
      <c r="D31" s="18">
        <v>0</v>
      </c>
      <c r="E31" s="18">
        <v>0</v>
      </c>
      <c r="F31" s="18">
        <v>0</v>
      </c>
      <c r="G31" s="19">
        <f t="shared" si="0"/>
        <v>0</v>
      </c>
    </row>
    <row r="32" spans="1:7">
      <c r="A32" s="12" t="s">
        <v>116</v>
      </c>
      <c r="B32" s="18">
        <v>1955.6</v>
      </c>
      <c r="C32" s="18">
        <v>1995</v>
      </c>
      <c r="D32" s="18">
        <v>2154.6000000000004</v>
      </c>
      <c r="E32" s="18">
        <v>2181.5325000000003</v>
      </c>
      <c r="F32" s="18">
        <v>2246.9784750000003</v>
      </c>
      <c r="G32" s="19">
        <f t="shared" si="0"/>
        <v>2214.2554875000005</v>
      </c>
    </row>
    <row r="33" spans="1:7">
      <c r="A33" s="12" t="s">
        <v>117</v>
      </c>
      <c r="B33" s="18">
        <v>2016.15</v>
      </c>
      <c r="C33" s="18">
        <v>2016.15</v>
      </c>
      <c r="D33" s="18">
        <v>2177.4420000000005</v>
      </c>
      <c r="E33" s="18">
        <v>2204.6600250000006</v>
      </c>
      <c r="F33" s="18">
        <v>2270.7998257500008</v>
      </c>
      <c r="G33" s="19">
        <f t="shared" si="0"/>
        <v>2237.7299253750007</v>
      </c>
    </row>
    <row r="34" spans="1:7">
      <c r="A34" s="12" t="s">
        <v>118</v>
      </c>
      <c r="B34" s="18">
        <v>2078.7199999999998</v>
      </c>
      <c r="C34" s="18">
        <v>2078.7199999999998</v>
      </c>
      <c r="D34" s="18">
        <v>2245.0176000000001</v>
      </c>
      <c r="E34" s="18">
        <v>2273.08032</v>
      </c>
      <c r="F34" s="18">
        <v>2341.2727296000003</v>
      </c>
      <c r="G34" s="19">
        <f t="shared" si="0"/>
        <v>2307.1765248000002</v>
      </c>
    </row>
    <row r="35" spans="1:7">
      <c r="A35" s="12" t="s">
        <v>119</v>
      </c>
      <c r="B35" s="18">
        <v>2143.3000000000002</v>
      </c>
      <c r="C35" s="18">
        <v>2143.3000000000002</v>
      </c>
      <c r="D35" s="18">
        <v>2314.7640000000001</v>
      </c>
      <c r="E35" s="18">
        <v>2343.6985500000001</v>
      </c>
      <c r="F35" s="18">
        <v>2414.0095065</v>
      </c>
      <c r="G35" s="19">
        <f t="shared" si="0"/>
        <v>2378.8540282499998</v>
      </c>
    </row>
    <row r="36" spans="1:7">
      <c r="A36" s="12" t="s">
        <v>120</v>
      </c>
      <c r="B36" s="18">
        <v>2209.91</v>
      </c>
      <c r="C36" s="18">
        <v>2209.91</v>
      </c>
      <c r="D36" s="18">
        <v>2386.7028</v>
      </c>
      <c r="E36" s="18">
        <v>2416.5365849999998</v>
      </c>
      <c r="F36" s="18">
        <v>2489.0326825500001</v>
      </c>
      <c r="G36" s="19">
        <f t="shared" si="0"/>
        <v>2452.7846337749997</v>
      </c>
    </row>
    <row r="37" spans="1:7">
      <c r="A37" s="12" t="s">
        <v>121</v>
      </c>
      <c r="B37" s="18">
        <v>2277.84</v>
      </c>
      <c r="C37" s="18">
        <v>2277.84</v>
      </c>
      <c r="D37" s="18">
        <v>2460.0672000000004</v>
      </c>
      <c r="E37" s="18">
        <v>2490.8180400000001</v>
      </c>
      <c r="F37" s="18">
        <v>2565.5425812000003</v>
      </c>
      <c r="G37" s="19">
        <f t="shared" si="0"/>
        <v>2528.1803106000002</v>
      </c>
    </row>
    <row r="38" spans="1:7">
      <c r="A38" s="12" t="s">
        <v>122</v>
      </c>
      <c r="B38" s="18">
        <v>2348.4699999999998</v>
      </c>
      <c r="C38" s="18">
        <v>2348.4699999999998</v>
      </c>
      <c r="D38" s="18">
        <v>2536.3476000000001</v>
      </c>
      <c r="E38" s="18">
        <v>2568.0519450000002</v>
      </c>
      <c r="F38" s="18">
        <v>2645.0935033500004</v>
      </c>
      <c r="G38" s="19">
        <f t="shared" si="0"/>
        <v>2606.5727241750001</v>
      </c>
    </row>
    <row r="39" spans="1:7">
      <c r="A39" s="12" t="s">
        <v>123</v>
      </c>
      <c r="B39" s="18">
        <v>2421.7800000000002</v>
      </c>
      <c r="C39" s="18">
        <v>2421.7800000000002</v>
      </c>
      <c r="D39" s="18">
        <v>2615.5224000000003</v>
      </c>
      <c r="E39" s="18">
        <v>2648.2164300000004</v>
      </c>
      <c r="F39" s="18">
        <v>2727.6629229000005</v>
      </c>
      <c r="G39" s="19">
        <f t="shared" si="0"/>
        <v>2687.9396764500007</v>
      </c>
    </row>
    <row r="40" spans="1:7">
      <c r="A40" s="12" t="s">
        <v>124</v>
      </c>
      <c r="B40" s="18">
        <v>2496.4699999999998</v>
      </c>
      <c r="C40" s="18">
        <v>2496.4699999999998</v>
      </c>
      <c r="D40" s="18">
        <v>2696.1875999999997</v>
      </c>
      <c r="E40" s="18">
        <v>2729.8899449999994</v>
      </c>
      <c r="F40" s="18">
        <v>2811.7866433499994</v>
      </c>
      <c r="G40" s="19">
        <f t="shared" si="0"/>
        <v>2770.8382941749996</v>
      </c>
    </row>
    <row r="41" spans="1:7">
      <c r="A41" s="12" t="s">
        <v>125</v>
      </c>
      <c r="B41" s="18">
        <v>2573.83</v>
      </c>
      <c r="C41" s="18">
        <v>2573.83</v>
      </c>
      <c r="D41" s="18">
        <v>2779.7364000000002</v>
      </c>
      <c r="E41" s="18">
        <v>2814.4831050000003</v>
      </c>
      <c r="F41" s="18">
        <v>2898.9175981500002</v>
      </c>
      <c r="G41" s="19">
        <f t="shared" si="0"/>
        <v>2856.7003515750002</v>
      </c>
    </row>
    <row r="42" spans="1:7">
      <c r="A42" s="12" t="s">
        <v>126</v>
      </c>
      <c r="B42" s="18">
        <v>2653.87</v>
      </c>
      <c r="C42" s="18">
        <v>2653.87</v>
      </c>
      <c r="D42" s="18">
        <v>2866.1795999999999</v>
      </c>
      <c r="E42" s="18">
        <v>2902.0068449999999</v>
      </c>
      <c r="F42" s="18">
        <v>2989.06705035</v>
      </c>
      <c r="G42" s="19">
        <f t="shared" si="0"/>
        <v>2945.5369476750002</v>
      </c>
    </row>
    <row r="43" spans="1:7">
      <c r="A43" s="12" t="s">
        <v>127</v>
      </c>
      <c r="B43" s="18">
        <v>0</v>
      </c>
      <c r="C43" s="18">
        <v>0</v>
      </c>
      <c r="D43" s="18">
        <v>0</v>
      </c>
      <c r="E43" s="18">
        <v>0</v>
      </c>
      <c r="F43" s="18">
        <v>0</v>
      </c>
      <c r="G43" s="19">
        <f t="shared" si="0"/>
        <v>0</v>
      </c>
    </row>
    <row r="44" spans="1:7">
      <c r="A44" s="12" t="s">
        <v>128</v>
      </c>
      <c r="B44" s="18">
        <v>0</v>
      </c>
      <c r="C44" s="18">
        <v>0</v>
      </c>
      <c r="D44" s="18">
        <v>0</v>
      </c>
      <c r="E44" s="18">
        <v>0</v>
      </c>
      <c r="F44" s="18">
        <v>0</v>
      </c>
      <c r="G44" s="19">
        <f t="shared" si="0"/>
        <v>0</v>
      </c>
    </row>
    <row r="45" spans="1:7">
      <c r="A45" s="12" t="s">
        <v>129</v>
      </c>
      <c r="B45" s="18">
        <v>0</v>
      </c>
      <c r="C45" s="18">
        <v>0</v>
      </c>
      <c r="D45" s="18">
        <v>0</v>
      </c>
      <c r="E45" s="18">
        <v>0</v>
      </c>
      <c r="F45" s="18">
        <v>0</v>
      </c>
      <c r="G45" s="19">
        <f t="shared" si="0"/>
        <v>0</v>
      </c>
    </row>
    <row r="46" spans="1:7">
      <c r="A46" s="12" t="s">
        <v>130</v>
      </c>
      <c r="B46" s="18">
        <v>2082.1</v>
      </c>
      <c r="C46" s="18">
        <v>2082.1</v>
      </c>
      <c r="D46" s="18">
        <v>2248.6680000000001</v>
      </c>
      <c r="E46" s="18">
        <v>2276.7763500000001</v>
      </c>
      <c r="F46" s="18">
        <v>2345.0796405000001</v>
      </c>
      <c r="G46" s="19">
        <f t="shared" si="0"/>
        <v>2310.9279952500001</v>
      </c>
    </row>
    <row r="47" spans="1:7">
      <c r="A47" s="12" t="s">
        <v>131</v>
      </c>
      <c r="B47" s="18">
        <v>2147.33</v>
      </c>
      <c r="C47" s="18">
        <v>2147.33</v>
      </c>
      <c r="D47" s="18">
        <v>2319.1163999999999</v>
      </c>
      <c r="E47" s="18">
        <v>2348.1053549999997</v>
      </c>
      <c r="F47" s="18">
        <v>2418.5485156499999</v>
      </c>
      <c r="G47" s="19">
        <f t="shared" si="0"/>
        <v>2383.3269353249998</v>
      </c>
    </row>
    <row r="48" spans="1:7">
      <c r="A48" s="12" t="s">
        <v>132</v>
      </c>
      <c r="B48" s="18">
        <v>2215.3000000000002</v>
      </c>
      <c r="C48" s="18">
        <v>2215.3000000000002</v>
      </c>
      <c r="D48" s="18">
        <v>2392.5240000000003</v>
      </c>
      <c r="E48" s="18">
        <v>2422.43055</v>
      </c>
      <c r="F48" s="18">
        <v>2495.1034665000002</v>
      </c>
      <c r="G48" s="19">
        <f t="shared" si="0"/>
        <v>2458.7670082499999</v>
      </c>
    </row>
    <row r="49" spans="1:7">
      <c r="A49" s="12" t="s">
        <v>133</v>
      </c>
      <c r="B49" s="18">
        <v>2285.21</v>
      </c>
      <c r="C49" s="18">
        <v>2285.21</v>
      </c>
      <c r="D49" s="18">
        <v>2468.0268000000001</v>
      </c>
      <c r="E49" s="18">
        <v>2498.8771350000002</v>
      </c>
      <c r="F49" s="18">
        <v>2573.8434490500003</v>
      </c>
      <c r="G49" s="19">
        <f t="shared" si="0"/>
        <v>2536.3602920250005</v>
      </c>
    </row>
    <row r="50" spans="1:7">
      <c r="A50" s="12" t="s">
        <v>134</v>
      </c>
      <c r="B50" s="18">
        <v>2357.19</v>
      </c>
      <c r="C50" s="18">
        <v>2357.19</v>
      </c>
      <c r="D50" s="18">
        <v>2545.7652000000003</v>
      </c>
      <c r="E50" s="18">
        <v>2577.5872650000001</v>
      </c>
      <c r="F50" s="18">
        <v>2654.91488295</v>
      </c>
      <c r="G50" s="19">
        <f t="shared" si="0"/>
        <v>2616.2510739750001</v>
      </c>
    </row>
    <row r="51" spans="1:7">
      <c r="A51" s="12" t="s">
        <v>135</v>
      </c>
      <c r="B51" s="18">
        <v>2431.19</v>
      </c>
      <c r="C51" s="18">
        <v>2431.19</v>
      </c>
      <c r="D51" s="18">
        <v>2625.6852000000003</v>
      </c>
      <c r="E51" s="18">
        <v>2658.5062650000004</v>
      </c>
      <c r="F51" s="18">
        <v>2738.2614529500006</v>
      </c>
      <c r="G51" s="19">
        <f t="shared" si="0"/>
        <v>2698.3838589750003</v>
      </c>
    </row>
    <row r="52" spans="1:7">
      <c r="A52" s="12" t="s">
        <v>136</v>
      </c>
      <c r="B52" s="18">
        <v>2507.88</v>
      </c>
      <c r="C52" s="18">
        <v>2507.88</v>
      </c>
      <c r="D52" s="18">
        <v>2708.5104000000001</v>
      </c>
      <c r="E52" s="18">
        <v>2742.3667799999998</v>
      </c>
      <c r="F52" s="18">
        <v>2824.6377834</v>
      </c>
      <c r="G52" s="19">
        <f t="shared" si="0"/>
        <v>2783.5022816999999</v>
      </c>
    </row>
    <row r="53" spans="1:7">
      <c r="A53" s="12" t="s">
        <v>137</v>
      </c>
      <c r="B53" s="18">
        <v>2586.59</v>
      </c>
      <c r="C53" s="18">
        <v>2586.59</v>
      </c>
      <c r="D53" s="18">
        <v>2793.5172000000002</v>
      </c>
      <c r="E53" s="18">
        <v>2828.4361650000001</v>
      </c>
      <c r="F53" s="18">
        <v>2913.2892499500003</v>
      </c>
      <c r="G53" s="19">
        <f t="shared" si="0"/>
        <v>2870.8627074750002</v>
      </c>
    </row>
    <row r="54" spans="1:7">
      <c r="A54" s="12" t="s">
        <v>138</v>
      </c>
      <c r="B54" s="18">
        <v>2668.71</v>
      </c>
      <c r="C54" s="18">
        <v>2668.71</v>
      </c>
      <c r="D54" s="18">
        <v>2882.2068000000004</v>
      </c>
      <c r="E54" s="18">
        <v>2918.2343850000002</v>
      </c>
      <c r="F54" s="18">
        <v>3005.7814165500004</v>
      </c>
      <c r="G54" s="19">
        <f t="shared" si="0"/>
        <v>2962.0079007750001</v>
      </c>
    </row>
    <row r="55" spans="1:7">
      <c r="A55" s="12" t="s">
        <v>139</v>
      </c>
      <c r="B55" s="18">
        <v>2752.76</v>
      </c>
      <c r="C55" s="18">
        <v>2752.76</v>
      </c>
      <c r="D55" s="18">
        <v>2972.9808000000003</v>
      </c>
      <c r="E55" s="18">
        <v>3010.1430600000003</v>
      </c>
      <c r="F55" s="18">
        <v>3100.4473518000004</v>
      </c>
      <c r="G55" s="19">
        <f t="shared" si="0"/>
        <v>3055.2952059000004</v>
      </c>
    </row>
    <row r="56" spans="1:7">
      <c r="A56" s="12" t="s">
        <v>140</v>
      </c>
      <c r="B56" s="18">
        <v>2838.86</v>
      </c>
      <c r="C56" s="18">
        <v>2838.86</v>
      </c>
      <c r="D56" s="18">
        <v>3065.9688000000006</v>
      </c>
      <c r="E56" s="18">
        <v>3104.2934100000002</v>
      </c>
      <c r="F56" s="18">
        <v>3197.4222123000004</v>
      </c>
      <c r="G56" s="19">
        <f t="shared" si="0"/>
        <v>3150.8578111500001</v>
      </c>
    </row>
    <row r="57" spans="1:7">
      <c r="A57" s="12" t="s">
        <v>141</v>
      </c>
      <c r="B57" s="18">
        <v>0</v>
      </c>
      <c r="C57" s="18">
        <v>0</v>
      </c>
      <c r="D57" s="18">
        <v>0</v>
      </c>
      <c r="E57" s="18">
        <v>0</v>
      </c>
      <c r="F57" s="18">
        <v>0</v>
      </c>
      <c r="G57" s="19">
        <f t="shared" si="0"/>
        <v>0</v>
      </c>
    </row>
    <row r="58" spans="1:7">
      <c r="A58" s="12" t="s">
        <v>142</v>
      </c>
      <c r="B58" s="18">
        <v>0</v>
      </c>
      <c r="C58" s="18">
        <v>0</v>
      </c>
      <c r="D58" s="18">
        <v>0</v>
      </c>
      <c r="E58" s="18">
        <v>0</v>
      </c>
      <c r="F58" s="18">
        <v>0</v>
      </c>
      <c r="G58" s="19">
        <f t="shared" si="0"/>
        <v>0</v>
      </c>
    </row>
    <row r="59" spans="1:7">
      <c r="A59" s="12" t="s">
        <v>143</v>
      </c>
      <c r="B59" s="18">
        <v>0</v>
      </c>
      <c r="C59" s="18">
        <v>0</v>
      </c>
      <c r="D59" s="18">
        <v>0</v>
      </c>
      <c r="E59" s="18">
        <v>0</v>
      </c>
      <c r="F59" s="18">
        <v>0</v>
      </c>
      <c r="G59" s="19">
        <f t="shared" si="0"/>
        <v>0</v>
      </c>
    </row>
    <row r="60" spans="1:7">
      <c r="A60" s="12" t="s">
        <v>144</v>
      </c>
      <c r="B60" s="18">
        <v>2155.38</v>
      </c>
      <c r="C60" s="18">
        <v>2155.38</v>
      </c>
      <c r="D60" s="18">
        <v>2327.8104000000003</v>
      </c>
      <c r="E60" s="18">
        <v>2356.9080300000001</v>
      </c>
      <c r="F60" s="18">
        <v>2427.6152709000003</v>
      </c>
      <c r="G60" s="19">
        <f t="shared" si="0"/>
        <v>2392.2616504500002</v>
      </c>
    </row>
    <row r="61" spans="1:7">
      <c r="A61" s="12" t="s">
        <v>145</v>
      </c>
      <c r="B61" s="18">
        <v>2224.6799999999998</v>
      </c>
      <c r="C61" s="18">
        <v>2224.6799999999998</v>
      </c>
      <c r="D61" s="18">
        <v>2402.6543999999999</v>
      </c>
      <c r="E61" s="18">
        <v>2432.6875799999998</v>
      </c>
      <c r="F61" s="18">
        <v>2505.6682074</v>
      </c>
      <c r="G61" s="19">
        <f t="shared" si="0"/>
        <v>2469.1778936999999</v>
      </c>
    </row>
    <row r="62" spans="1:7">
      <c r="A62" s="12" t="s">
        <v>146</v>
      </c>
      <c r="B62" s="18">
        <v>2295.33</v>
      </c>
      <c r="C62" s="18">
        <v>2295.33</v>
      </c>
      <c r="D62" s="18">
        <v>2478.9564</v>
      </c>
      <c r="E62" s="18">
        <v>2509.9433549999999</v>
      </c>
      <c r="F62" s="18">
        <v>2585.2416556499998</v>
      </c>
      <c r="G62" s="19">
        <f t="shared" si="0"/>
        <v>2547.5925053249998</v>
      </c>
    </row>
    <row r="63" spans="1:7">
      <c r="A63" s="12" t="s">
        <v>147</v>
      </c>
      <c r="B63" s="18">
        <v>2369.3200000000002</v>
      </c>
      <c r="C63" s="18">
        <v>2369.3200000000002</v>
      </c>
      <c r="D63" s="18">
        <v>2558.8656000000005</v>
      </c>
      <c r="E63" s="18">
        <v>2590.8514200000004</v>
      </c>
      <c r="F63" s="18">
        <v>2668.5769626000006</v>
      </c>
      <c r="G63" s="19">
        <f t="shared" si="0"/>
        <v>2629.7141913000005</v>
      </c>
    </row>
    <row r="64" spans="1:7">
      <c r="A64" s="12" t="s">
        <v>148</v>
      </c>
      <c r="B64" s="18">
        <v>2444.6999999999998</v>
      </c>
      <c r="C64" s="18">
        <v>2444.6999999999998</v>
      </c>
      <c r="D64" s="18">
        <v>2640.2759999999998</v>
      </c>
      <c r="E64" s="18">
        <v>2673.2794499999995</v>
      </c>
      <c r="F64" s="18">
        <v>2753.4778334999996</v>
      </c>
      <c r="G64" s="19">
        <f t="shared" si="0"/>
        <v>2713.3786417499996</v>
      </c>
    </row>
    <row r="65" spans="1:7">
      <c r="A65" s="12" t="s">
        <v>149</v>
      </c>
      <c r="B65" s="18">
        <v>2523.35</v>
      </c>
      <c r="C65" s="18">
        <v>2523.35</v>
      </c>
      <c r="D65" s="18">
        <v>2725.2180000000003</v>
      </c>
      <c r="E65" s="18">
        <v>2759.2832250000001</v>
      </c>
      <c r="F65" s="18">
        <v>2842.0617217500003</v>
      </c>
      <c r="G65" s="19">
        <f t="shared" si="0"/>
        <v>2800.6724733750002</v>
      </c>
    </row>
    <row r="66" spans="1:7">
      <c r="A66" s="12" t="s">
        <v>150</v>
      </c>
      <c r="B66" s="18">
        <v>2604.1</v>
      </c>
      <c r="C66" s="18">
        <v>2604.1</v>
      </c>
      <c r="D66" s="18">
        <v>2812.4279999999999</v>
      </c>
      <c r="E66" s="18">
        <v>2847.5833499999999</v>
      </c>
      <c r="F66" s="18">
        <v>2933.0108504999998</v>
      </c>
      <c r="G66" s="19">
        <f t="shared" si="0"/>
        <v>2890.2971002499999</v>
      </c>
    </row>
    <row r="67" spans="1:7">
      <c r="A67" s="12" t="s">
        <v>151</v>
      </c>
      <c r="B67" s="18">
        <v>2686.85</v>
      </c>
      <c r="C67" s="18">
        <v>2686.85</v>
      </c>
      <c r="D67" s="18">
        <v>2901.7980000000002</v>
      </c>
      <c r="E67" s="18">
        <v>2938.070475</v>
      </c>
      <c r="F67" s="18">
        <v>3026.2125892500003</v>
      </c>
      <c r="G67" s="19">
        <f t="shared" si="0"/>
        <v>2982.1415321250001</v>
      </c>
    </row>
    <row r="68" spans="1:7">
      <c r="A68" s="12" t="s">
        <v>152</v>
      </c>
      <c r="B68" s="18">
        <v>2772.97</v>
      </c>
      <c r="C68" s="18">
        <v>2772.97</v>
      </c>
      <c r="D68" s="18">
        <v>2994.8076000000001</v>
      </c>
      <c r="E68" s="18">
        <v>3032.2426949999999</v>
      </c>
      <c r="F68" s="18">
        <v>3123.2099758499999</v>
      </c>
      <c r="G68" s="19">
        <f t="shared" si="0"/>
        <v>3077.7263354249999</v>
      </c>
    </row>
    <row r="69" spans="1:7">
      <c r="A69" s="12" t="s">
        <v>153</v>
      </c>
      <c r="B69" s="18">
        <v>2861.74</v>
      </c>
      <c r="C69" s="18">
        <v>2861.74</v>
      </c>
      <c r="D69" s="18">
        <v>3090.6792</v>
      </c>
      <c r="E69" s="18">
        <v>3129.3126899999997</v>
      </c>
      <c r="F69" s="18">
        <v>3223.1920706999999</v>
      </c>
      <c r="G69" s="19">
        <f t="shared" ref="G69:G132" si="1">AVERAGE(E69,F69)</f>
        <v>3176.2523803499998</v>
      </c>
    </row>
    <row r="70" spans="1:7">
      <c r="A70" s="12" t="s">
        <v>154</v>
      </c>
      <c r="B70" s="18">
        <v>2953.27</v>
      </c>
      <c r="C70" s="18">
        <v>2953.27</v>
      </c>
      <c r="D70" s="18">
        <v>3189.5316000000003</v>
      </c>
      <c r="E70" s="18">
        <v>3229.4007449999999</v>
      </c>
      <c r="F70" s="18">
        <v>3326.2827673500001</v>
      </c>
      <c r="G70" s="19">
        <f t="shared" si="1"/>
        <v>3277.8417561750002</v>
      </c>
    </row>
    <row r="71" spans="1:7">
      <c r="A71" s="12" t="s">
        <v>155</v>
      </c>
      <c r="B71" s="18">
        <v>3048.08</v>
      </c>
      <c r="C71" s="18">
        <v>3048.08</v>
      </c>
      <c r="D71" s="18">
        <v>3291.9264000000003</v>
      </c>
      <c r="E71" s="18">
        <v>3333.07548</v>
      </c>
      <c r="F71" s="18">
        <v>3433.0677444000003</v>
      </c>
      <c r="G71" s="19">
        <f t="shared" si="1"/>
        <v>3383.0716122000003</v>
      </c>
    </row>
    <row r="72" spans="1:7">
      <c r="A72" s="12" t="s">
        <v>156</v>
      </c>
      <c r="B72" s="18">
        <v>0</v>
      </c>
      <c r="C72" s="18">
        <v>0</v>
      </c>
      <c r="D72" s="18">
        <v>0</v>
      </c>
      <c r="E72" s="18">
        <v>0</v>
      </c>
      <c r="F72" s="18">
        <v>0</v>
      </c>
      <c r="G72" s="19">
        <f t="shared" si="1"/>
        <v>0</v>
      </c>
    </row>
    <row r="73" spans="1:7">
      <c r="A73" s="12" t="s">
        <v>157</v>
      </c>
      <c r="B73" s="18">
        <v>0</v>
      </c>
      <c r="C73" s="18">
        <v>0</v>
      </c>
      <c r="D73" s="18">
        <v>0</v>
      </c>
      <c r="E73" s="18">
        <v>0</v>
      </c>
      <c r="F73" s="18">
        <v>0</v>
      </c>
      <c r="G73" s="19">
        <f t="shared" si="1"/>
        <v>0</v>
      </c>
    </row>
    <row r="74" spans="1:7">
      <c r="A74" s="12" t="s">
        <v>158</v>
      </c>
      <c r="B74" s="18">
        <v>2311.48</v>
      </c>
      <c r="C74" s="18">
        <v>2311.48</v>
      </c>
      <c r="D74" s="18">
        <v>2496.3984</v>
      </c>
      <c r="E74" s="18">
        <v>2527.60338</v>
      </c>
      <c r="F74" s="18">
        <v>2603.4314813999999</v>
      </c>
      <c r="G74" s="19">
        <f t="shared" si="1"/>
        <v>2565.5174306999997</v>
      </c>
    </row>
    <row r="75" spans="1:7">
      <c r="A75" s="12" t="s">
        <v>159</v>
      </c>
      <c r="B75" s="18">
        <v>2386.7800000000002</v>
      </c>
      <c r="C75" s="18">
        <v>2386.7800000000002</v>
      </c>
      <c r="D75" s="18">
        <v>2577.7224000000006</v>
      </c>
      <c r="E75" s="18">
        <v>2609.9439300000004</v>
      </c>
      <c r="F75" s="18">
        <v>2688.2422479000006</v>
      </c>
      <c r="G75" s="19">
        <f t="shared" si="1"/>
        <v>2649.0930889500005</v>
      </c>
    </row>
    <row r="76" spans="1:7">
      <c r="A76" s="12" t="s">
        <v>160</v>
      </c>
      <c r="B76" s="18">
        <v>2464.1799999999998</v>
      </c>
      <c r="C76" s="18">
        <v>2464.1799999999998</v>
      </c>
      <c r="D76" s="18">
        <v>2661.3144000000002</v>
      </c>
      <c r="E76" s="18">
        <v>2694.5808299999999</v>
      </c>
      <c r="F76" s="18">
        <v>2775.4182548999997</v>
      </c>
      <c r="G76" s="19">
        <f t="shared" si="1"/>
        <v>2734.9995424499998</v>
      </c>
    </row>
    <row r="77" spans="1:7">
      <c r="A77" s="12" t="s">
        <v>161</v>
      </c>
      <c r="B77" s="18">
        <v>2544.2399999999998</v>
      </c>
      <c r="C77" s="18">
        <v>2544.2399999999998</v>
      </c>
      <c r="D77" s="18">
        <v>2747.7791999999999</v>
      </c>
      <c r="E77" s="18">
        <v>2782.12644</v>
      </c>
      <c r="F77" s="18">
        <v>2865.5902332000001</v>
      </c>
      <c r="G77" s="19">
        <f t="shared" si="1"/>
        <v>2823.8583366000003</v>
      </c>
    </row>
    <row r="78" spans="1:7">
      <c r="A78" s="12" t="s">
        <v>162</v>
      </c>
      <c r="B78" s="18">
        <v>2626.97</v>
      </c>
      <c r="C78" s="18">
        <v>2626.97</v>
      </c>
      <c r="D78" s="18">
        <v>2837.1275999999998</v>
      </c>
      <c r="E78" s="18">
        <v>2872.5916949999996</v>
      </c>
      <c r="F78" s="18">
        <v>2958.7694458499996</v>
      </c>
      <c r="G78" s="19">
        <f t="shared" si="1"/>
        <v>2915.6805704249996</v>
      </c>
    </row>
    <row r="79" spans="1:7">
      <c r="A79" s="12" t="s">
        <v>163</v>
      </c>
      <c r="B79" s="18">
        <v>2712.38</v>
      </c>
      <c r="C79" s="18">
        <v>2712.38</v>
      </c>
      <c r="D79" s="18">
        <v>2929.3704000000002</v>
      </c>
      <c r="E79" s="18">
        <v>2965.9875300000003</v>
      </c>
      <c r="F79" s="18">
        <v>3054.9671559000003</v>
      </c>
      <c r="G79" s="19">
        <f t="shared" si="1"/>
        <v>3010.4773429500001</v>
      </c>
    </row>
    <row r="80" spans="1:7">
      <c r="A80" s="12" t="s">
        <v>164</v>
      </c>
      <c r="B80" s="18">
        <v>2800.54</v>
      </c>
      <c r="C80" s="18">
        <v>2800.54</v>
      </c>
      <c r="D80" s="18">
        <v>3024.5832</v>
      </c>
      <c r="E80" s="18">
        <v>3062.3904899999998</v>
      </c>
      <c r="F80" s="18">
        <v>3154.2622047</v>
      </c>
      <c r="G80" s="19">
        <f t="shared" si="1"/>
        <v>3108.3263473500001</v>
      </c>
    </row>
    <row r="81" spans="1:7">
      <c r="A81" s="12" t="s">
        <v>165</v>
      </c>
      <c r="B81" s="18">
        <v>2891.35</v>
      </c>
      <c r="C81" s="18">
        <v>2891.35</v>
      </c>
      <c r="D81" s="18">
        <v>3122.6579999999999</v>
      </c>
      <c r="E81" s="18">
        <v>3161.6912249999996</v>
      </c>
      <c r="F81" s="18">
        <v>3256.5419617499997</v>
      </c>
      <c r="G81" s="19">
        <f t="shared" si="1"/>
        <v>3209.1165933749999</v>
      </c>
    </row>
    <row r="82" spans="1:7">
      <c r="A82" s="12" t="s">
        <v>166</v>
      </c>
      <c r="B82" s="18">
        <v>2985.53</v>
      </c>
      <c r="C82" s="18">
        <v>2985.53</v>
      </c>
      <c r="D82" s="18">
        <v>3224.3724000000007</v>
      </c>
      <c r="E82" s="18">
        <v>3264.6770550000006</v>
      </c>
      <c r="F82" s="18">
        <v>3362.6173666500008</v>
      </c>
      <c r="G82" s="19">
        <f t="shared" si="1"/>
        <v>3313.6472108250009</v>
      </c>
    </row>
    <row r="83" spans="1:7">
      <c r="A83" s="12" t="s">
        <v>167</v>
      </c>
      <c r="B83" s="18">
        <v>3082.38</v>
      </c>
      <c r="C83" s="18">
        <v>3082.38</v>
      </c>
      <c r="D83" s="18">
        <v>3328.9704000000002</v>
      </c>
      <c r="E83" s="18">
        <v>3370.5825300000001</v>
      </c>
      <c r="F83" s="18">
        <v>3471.7000059000002</v>
      </c>
      <c r="G83" s="19">
        <f t="shared" si="1"/>
        <v>3421.1412679499999</v>
      </c>
    </row>
    <row r="84" spans="1:7">
      <c r="A84" s="12" t="s">
        <v>168</v>
      </c>
      <c r="B84" s="18">
        <v>3182.63</v>
      </c>
      <c r="C84" s="18">
        <v>3182.63</v>
      </c>
      <c r="D84" s="18">
        <v>3437.2404000000001</v>
      </c>
      <c r="E84" s="18">
        <v>3480.2059049999998</v>
      </c>
      <c r="F84" s="18">
        <v>3584.6120821499999</v>
      </c>
      <c r="G84" s="19">
        <f t="shared" si="1"/>
        <v>3532.4089935749998</v>
      </c>
    </row>
    <row r="85" spans="1:7">
      <c r="A85" s="12" t="s">
        <v>169</v>
      </c>
      <c r="B85" s="18">
        <v>3286.25</v>
      </c>
      <c r="C85" s="18">
        <v>3286.25</v>
      </c>
      <c r="D85" s="18">
        <v>3549.15</v>
      </c>
      <c r="E85" s="18">
        <v>3593.5143749999997</v>
      </c>
      <c r="F85" s="18">
        <v>3701.3198062500001</v>
      </c>
      <c r="G85" s="19">
        <f t="shared" si="1"/>
        <v>3647.4170906250001</v>
      </c>
    </row>
    <row r="86" spans="1:7">
      <c r="A86" s="12" t="s">
        <v>170</v>
      </c>
      <c r="B86" s="18">
        <v>0</v>
      </c>
      <c r="C86" s="18">
        <v>0</v>
      </c>
      <c r="D86" s="18">
        <v>0</v>
      </c>
      <c r="E86" s="18">
        <v>0</v>
      </c>
      <c r="F86" s="18">
        <v>0</v>
      </c>
      <c r="G86" s="19">
        <f t="shared" si="1"/>
        <v>0</v>
      </c>
    </row>
    <row r="87" spans="1:7">
      <c r="A87" s="12" t="s">
        <v>171</v>
      </c>
      <c r="B87" s="18">
        <v>0</v>
      </c>
      <c r="C87" s="18">
        <v>0</v>
      </c>
      <c r="D87" s="18">
        <v>0</v>
      </c>
      <c r="E87" s="18">
        <v>0</v>
      </c>
      <c r="F87" s="18">
        <v>0</v>
      </c>
      <c r="G87" s="19">
        <f t="shared" si="1"/>
        <v>0</v>
      </c>
    </row>
    <row r="88" spans="1:7">
      <c r="A88" s="12" t="s">
        <v>172</v>
      </c>
      <c r="B88" s="18">
        <v>2487.7199999999998</v>
      </c>
      <c r="C88" s="18">
        <v>2487.7199999999998</v>
      </c>
      <c r="D88" s="18">
        <v>2686.7375999999999</v>
      </c>
      <c r="E88" s="18">
        <v>2720.3218199999997</v>
      </c>
      <c r="F88" s="18">
        <v>2801.9314745999995</v>
      </c>
      <c r="G88" s="19">
        <f t="shared" si="1"/>
        <v>2761.1266472999996</v>
      </c>
    </row>
    <row r="89" spans="1:7">
      <c r="A89" s="12" t="s">
        <v>173</v>
      </c>
      <c r="B89" s="18">
        <v>2569.79</v>
      </c>
      <c r="C89" s="18">
        <v>2569.79</v>
      </c>
      <c r="D89" s="18">
        <v>2775.3732</v>
      </c>
      <c r="E89" s="18">
        <v>2810.0653649999999</v>
      </c>
      <c r="F89" s="18">
        <v>2894.3673259500001</v>
      </c>
      <c r="G89" s="19">
        <f t="shared" si="1"/>
        <v>2852.2163454749998</v>
      </c>
    </row>
    <row r="90" spans="1:7">
      <c r="A90" s="12" t="s">
        <v>174</v>
      </c>
      <c r="B90" s="18">
        <v>2654.55</v>
      </c>
      <c r="C90" s="18">
        <v>2654.55</v>
      </c>
      <c r="D90" s="18">
        <v>2866.9140000000002</v>
      </c>
      <c r="E90" s="18">
        <v>2902.7504250000002</v>
      </c>
      <c r="F90" s="18">
        <v>2989.8329377500004</v>
      </c>
      <c r="G90" s="19">
        <f t="shared" si="1"/>
        <v>2946.2916813750003</v>
      </c>
    </row>
    <row r="91" spans="1:7">
      <c r="A91" s="12" t="s">
        <v>175</v>
      </c>
      <c r="B91" s="18">
        <v>2742.02</v>
      </c>
      <c r="C91" s="18">
        <v>2742.02</v>
      </c>
      <c r="D91" s="18">
        <v>2961.3816000000002</v>
      </c>
      <c r="E91" s="18">
        <v>2998.39887</v>
      </c>
      <c r="F91" s="18">
        <v>3088.3508360999999</v>
      </c>
      <c r="G91" s="19">
        <f t="shared" si="1"/>
        <v>3043.3748530499997</v>
      </c>
    </row>
    <row r="92" spans="1:7">
      <c r="A92" s="12" t="s">
        <v>176</v>
      </c>
      <c r="B92" s="18">
        <v>2832.83</v>
      </c>
      <c r="C92" s="18">
        <v>2832.83</v>
      </c>
      <c r="D92" s="18">
        <v>3059.4564</v>
      </c>
      <c r="E92" s="18">
        <v>3097.6996049999998</v>
      </c>
      <c r="F92" s="18">
        <v>3190.6305931500001</v>
      </c>
      <c r="G92" s="19">
        <f t="shared" si="1"/>
        <v>3144.1650990749999</v>
      </c>
    </row>
    <row r="93" spans="1:7">
      <c r="A93" s="12" t="s">
        <v>177</v>
      </c>
      <c r="B93" s="18">
        <v>2926.32</v>
      </c>
      <c r="C93" s="18">
        <v>2926.32</v>
      </c>
      <c r="D93" s="18">
        <v>3160.4256000000005</v>
      </c>
      <c r="E93" s="18">
        <v>3199.9309200000002</v>
      </c>
      <c r="F93" s="18">
        <v>3295.9288476000002</v>
      </c>
      <c r="G93" s="19">
        <f t="shared" si="1"/>
        <v>3247.9298838000004</v>
      </c>
    </row>
    <row r="94" spans="1:7">
      <c r="A94" s="12" t="s">
        <v>178</v>
      </c>
      <c r="B94" s="18">
        <v>3022.52</v>
      </c>
      <c r="C94" s="18">
        <v>3022.52</v>
      </c>
      <c r="D94" s="18">
        <v>3264.3216000000002</v>
      </c>
      <c r="E94" s="18">
        <v>3305.1256200000003</v>
      </c>
      <c r="F94" s="18">
        <v>3404.2793886000004</v>
      </c>
      <c r="G94" s="19">
        <f t="shared" si="1"/>
        <v>3354.7025043000003</v>
      </c>
    </row>
    <row r="95" spans="1:7">
      <c r="A95" s="12" t="s">
        <v>179</v>
      </c>
      <c r="B95" s="18">
        <v>3122.77</v>
      </c>
      <c r="C95" s="18">
        <v>3122.77</v>
      </c>
      <c r="D95" s="18">
        <v>3372.5916000000002</v>
      </c>
      <c r="E95" s="18">
        <v>3414.7489949999999</v>
      </c>
      <c r="F95" s="18">
        <v>3517.1914648500001</v>
      </c>
      <c r="G95" s="19">
        <f t="shared" si="1"/>
        <v>3465.9702299250002</v>
      </c>
    </row>
    <row r="96" spans="1:7">
      <c r="A96" s="12" t="s">
        <v>180</v>
      </c>
      <c r="B96" s="18">
        <v>3225.71</v>
      </c>
      <c r="C96" s="18">
        <v>3225.71</v>
      </c>
      <c r="D96" s="18">
        <v>3483.7668000000003</v>
      </c>
      <c r="E96" s="18">
        <v>3527.313885</v>
      </c>
      <c r="F96" s="18">
        <v>3633.1333015499999</v>
      </c>
      <c r="G96" s="19">
        <f t="shared" si="1"/>
        <v>3580.223593275</v>
      </c>
    </row>
    <row r="97" spans="1:7">
      <c r="A97" s="12" t="s">
        <v>181</v>
      </c>
      <c r="B97" s="18">
        <v>3331.98</v>
      </c>
      <c r="C97" s="18">
        <v>3331.98</v>
      </c>
      <c r="D97" s="18">
        <v>3598.5384000000004</v>
      </c>
      <c r="E97" s="18">
        <v>3643.5201300000003</v>
      </c>
      <c r="F97" s="18">
        <v>3752.8257339000006</v>
      </c>
      <c r="G97" s="19">
        <f t="shared" si="1"/>
        <v>3698.1729319500005</v>
      </c>
    </row>
    <row r="98" spans="1:7">
      <c r="A98" s="12" t="s">
        <v>182</v>
      </c>
      <c r="B98" s="18">
        <v>3441.65</v>
      </c>
      <c r="C98" s="18">
        <v>3441.65</v>
      </c>
      <c r="D98" s="18">
        <v>3716.9820000000004</v>
      </c>
      <c r="E98" s="18">
        <v>3763.4442750000003</v>
      </c>
      <c r="F98" s="18">
        <v>3876.3476032500002</v>
      </c>
      <c r="G98" s="19">
        <f t="shared" si="1"/>
        <v>3819.895939125</v>
      </c>
    </row>
    <row r="99" spans="1:7">
      <c r="A99" s="12" t="s">
        <v>183</v>
      </c>
      <c r="B99" s="18">
        <v>3555.32</v>
      </c>
      <c r="C99" s="18">
        <v>3555.32</v>
      </c>
      <c r="D99" s="18">
        <v>3839.7456000000006</v>
      </c>
      <c r="E99" s="18">
        <v>3887.7424200000005</v>
      </c>
      <c r="F99" s="18">
        <v>4004.3746926000008</v>
      </c>
      <c r="G99" s="19">
        <f t="shared" si="1"/>
        <v>3946.0585563000004</v>
      </c>
    </row>
    <row r="100" spans="1:7">
      <c r="A100" s="12" t="s">
        <v>184</v>
      </c>
      <c r="B100" s="18">
        <v>0</v>
      </c>
      <c r="C100" s="18">
        <v>0</v>
      </c>
      <c r="D100" s="18">
        <v>0</v>
      </c>
      <c r="E100" s="18">
        <v>0</v>
      </c>
      <c r="F100" s="18">
        <v>0</v>
      </c>
      <c r="G100" s="19">
        <f t="shared" si="1"/>
        <v>0</v>
      </c>
    </row>
    <row r="101" spans="1:7">
      <c r="A101" s="12" t="s">
        <v>185</v>
      </c>
      <c r="B101" s="18">
        <v>0</v>
      </c>
      <c r="C101" s="18">
        <v>0</v>
      </c>
      <c r="D101" s="18">
        <v>0</v>
      </c>
      <c r="E101" s="18">
        <v>0</v>
      </c>
      <c r="F101" s="18">
        <v>0</v>
      </c>
      <c r="G101" s="19">
        <f t="shared" si="1"/>
        <v>0</v>
      </c>
    </row>
    <row r="102" spans="1:7">
      <c r="A102" s="12" t="s">
        <v>186</v>
      </c>
      <c r="B102" s="18">
        <v>2600.73</v>
      </c>
      <c r="C102" s="18">
        <v>2600.73</v>
      </c>
      <c r="D102" s="18">
        <v>2808.7884000000004</v>
      </c>
      <c r="E102" s="18">
        <v>2843.8982550000001</v>
      </c>
      <c r="F102" s="18">
        <v>2929.2152026500003</v>
      </c>
      <c r="G102" s="19">
        <f t="shared" si="1"/>
        <v>2886.5567288250004</v>
      </c>
    </row>
    <row r="103" spans="1:7">
      <c r="A103" s="12" t="s">
        <v>187</v>
      </c>
      <c r="B103" s="18">
        <v>2688.17</v>
      </c>
      <c r="C103" s="18">
        <v>2688.17</v>
      </c>
      <c r="D103" s="18">
        <v>2903.2236000000003</v>
      </c>
      <c r="E103" s="18">
        <v>2939.513895</v>
      </c>
      <c r="F103" s="18">
        <v>3027.69931185</v>
      </c>
      <c r="G103" s="19">
        <f t="shared" si="1"/>
        <v>2983.6066034249998</v>
      </c>
    </row>
    <row r="104" spans="1:7">
      <c r="A104" s="12" t="s">
        <v>188</v>
      </c>
      <c r="B104" s="18">
        <v>2777.64</v>
      </c>
      <c r="C104" s="18">
        <v>2777.64</v>
      </c>
      <c r="D104" s="18">
        <v>2999.8512000000001</v>
      </c>
      <c r="E104" s="18">
        <v>3037.3493399999998</v>
      </c>
      <c r="F104" s="18">
        <v>3128.4698202</v>
      </c>
      <c r="G104" s="19">
        <f t="shared" si="1"/>
        <v>3082.9095800999999</v>
      </c>
    </row>
    <row r="105" spans="1:7">
      <c r="A105" s="12" t="s">
        <v>189</v>
      </c>
      <c r="B105" s="18">
        <v>2871.15</v>
      </c>
      <c r="C105" s="18">
        <v>2871.15</v>
      </c>
      <c r="D105" s="18">
        <v>3100.8420000000001</v>
      </c>
      <c r="E105" s="18">
        <v>3139.6025249999998</v>
      </c>
      <c r="F105" s="18">
        <v>3233.7906007500001</v>
      </c>
      <c r="G105" s="19">
        <f t="shared" si="1"/>
        <v>3186.6965628749999</v>
      </c>
    </row>
    <row r="106" spans="1:7">
      <c r="A106" s="12" t="s">
        <v>190</v>
      </c>
      <c r="B106" s="18">
        <v>2967.37</v>
      </c>
      <c r="C106" s="18">
        <v>2967.37</v>
      </c>
      <c r="D106" s="18">
        <v>3204.7596000000003</v>
      </c>
      <c r="E106" s="18">
        <v>3244.8190950000003</v>
      </c>
      <c r="F106" s="18">
        <v>3342.1636678500004</v>
      </c>
      <c r="G106" s="19">
        <f t="shared" si="1"/>
        <v>3293.4913814250003</v>
      </c>
    </row>
    <row r="107" spans="1:7">
      <c r="A107" s="12" t="s">
        <v>191</v>
      </c>
      <c r="B107" s="18">
        <v>3066.25</v>
      </c>
      <c r="C107" s="18">
        <v>3066.25</v>
      </c>
      <c r="D107" s="18">
        <v>3311.55</v>
      </c>
      <c r="E107" s="18">
        <v>3352.944375</v>
      </c>
      <c r="F107" s="18">
        <v>3453.53270625</v>
      </c>
      <c r="G107" s="19">
        <f t="shared" si="1"/>
        <v>3403.238540625</v>
      </c>
    </row>
    <row r="108" spans="1:7">
      <c r="A108" s="12" t="s">
        <v>192</v>
      </c>
      <c r="B108" s="18">
        <v>3169.19</v>
      </c>
      <c r="C108" s="18">
        <v>3169.19</v>
      </c>
      <c r="D108" s="18">
        <v>3422.7252000000003</v>
      </c>
      <c r="E108" s="18">
        <v>3465.5092650000001</v>
      </c>
      <c r="F108" s="18">
        <v>3569.4745429500003</v>
      </c>
      <c r="G108" s="19">
        <f t="shared" si="1"/>
        <v>3517.4919039750002</v>
      </c>
    </row>
    <row r="109" spans="1:7">
      <c r="A109" s="12" t="s">
        <v>193</v>
      </c>
      <c r="B109" s="18">
        <v>3275.47</v>
      </c>
      <c r="C109" s="18">
        <v>3275.47</v>
      </c>
      <c r="D109" s="18">
        <v>3537.5075999999999</v>
      </c>
      <c r="E109" s="18">
        <v>3581.7264449999998</v>
      </c>
      <c r="F109" s="18">
        <v>3689.1782383499999</v>
      </c>
      <c r="G109" s="19">
        <f t="shared" si="1"/>
        <v>3635.4523416749998</v>
      </c>
    </row>
    <row r="110" spans="1:7">
      <c r="A110" s="12" t="s">
        <v>194</v>
      </c>
      <c r="B110" s="18">
        <v>3385.13</v>
      </c>
      <c r="C110" s="18">
        <v>3385.13</v>
      </c>
      <c r="D110" s="18">
        <v>3655.9404000000004</v>
      </c>
      <c r="E110" s="18">
        <v>3701.6396550000004</v>
      </c>
      <c r="F110" s="18">
        <v>3812.6888446500006</v>
      </c>
      <c r="G110" s="19">
        <f t="shared" si="1"/>
        <v>3757.1642498250003</v>
      </c>
    </row>
    <row r="111" spans="1:7">
      <c r="A111" s="12" t="s">
        <v>195</v>
      </c>
      <c r="B111" s="18">
        <v>3498.8</v>
      </c>
      <c r="C111" s="18">
        <v>3498.8</v>
      </c>
      <c r="D111" s="18">
        <v>3778.7040000000006</v>
      </c>
      <c r="E111" s="18">
        <v>3825.9378000000006</v>
      </c>
      <c r="F111" s="18">
        <v>3940.7159340000007</v>
      </c>
      <c r="G111" s="19">
        <f t="shared" si="1"/>
        <v>3883.3268670000007</v>
      </c>
    </row>
    <row r="112" spans="1:7">
      <c r="A112" s="12" t="s">
        <v>196</v>
      </c>
      <c r="B112" s="18">
        <v>3615.88</v>
      </c>
      <c r="C112" s="18">
        <v>3615.88</v>
      </c>
      <c r="D112" s="18">
        <v>3905.1504000000004</v>
      </c>
      <c r="E112" s="18">
        <v>3953.9647800000002</v>
      </c>
      <c r="F112" s="18">
        <v>4072.5837234000005</v>
      </c>
      <c r="G112" s="19">
        <f t="shared" si="1"/>
        <v>4013.2742517000006</v>
      </c>
    </row>
    <row r="113" spans="1:7">
      <c r="A113" s="12" t="s">
        <v>197</v>
      </c>
      <c r="B113" s="18">
        <v>3736.95</v>
      </c>
      <c r="C113" s="18">
        <v>3736.95</v>
      </c>
      <c r="D113" s="18">
        <v>4035.9059999999999</v>
      </c>
      <c r="E113" s="18">
        <v>4086.3548249999999</v>
      </c>
      <c r="F113" s="18">
        <v>4208.9454697499996</v>
      </c>
      <c r="G113" s="19">
        <f t="shared" si="1"/>
        <v>4147.6501473749995</v>
      </c>
    </row>
    <row r="114" spans="1:7">
      <c r="A114" s="12" t="s">
        <v>198</v>
      </c>
      <c r="B114" s="18">
        <v>3862.06</v>
      </c>
      <c r="C114" s="18">
        <v>3862.06</v>
      </c>
      <c r="D114" s="18">
        <v>4171.0248000000001</v>
      </c>
      <c r="E114" s="18">
        <v>4223.1626100000003</v>
      </c>
      <c r="F114" s="18">
        <v>4349.8574883000001</v>
      </c>
      <c r="G114" s="19">
        <f t="shared" si="1"/>
        <v>4286.5100491499998</v>
      </c>
    </row>
    <row r="115" spans="1:7">
      <c r="A115" s="12" t="s">
        <v>199</v>
      </c>
      <c r="B115" s="18">
        <v>0</v>
      </c>
      <c r="C115" s="18">
        <v>0</v>
      </c>
      <c r="D115" s="18">
        <v>0</v>
      </c>
      <c r="E115" s="18">
        <v>0</v>
      </c>
      <c r="F115" s="18">
        <v>0</v>
      </c>
      <c r="G115" s="19">
        <f t="shared" si="1"/>
        <v>0</v>
      </c>
    </row>
    <row r="116" spans="1:7">
      <c r="A116" s="12" t="s">
        <v>200</v>
      </c>
      <c r="B116" s="18">
        <v>2817.36</v>
      </c>
      <c r="C116" s="18">
        <v>2817.36</v>
      </c>
      <c r="D116" s="18">
        <v>3042.7488000000003</v>
      </c>
      <c r="E116" s="18">
        <v>3080.78316</v>
      </c>
      <c r="F116" s="18">
        <v>3173.2066548000003</v>
      </c>
      <c r="G116" s="19">
        <f t="shared" si="1"/>
        <v>3126.9949074000001</v>
      </c>
    </row>
    <row r="117" spans="1:7">
      <c r="A117" s="12" t="s">
        <v>201</v>
      </c>
      <c r="B117" s="18">
        <v>2912.89</v>
      </c>
      <c r="C117" s="18">
        <v>2912.89</v>
      </c>
      <c r="D117" s="18">
        <v>3145.9212000000002</v>
      </c>
      <c r="E117" s="18">
        <v>3185.2452149999999</v>
      </c>
      <c r="F117" s="18">
        <v>3280.80257145</v>
      </c>
      <c r="G117" s="19">
        <f t="shared" si="1"/>
        <v>3233.0238932249999</v>
      </c>
    </row>
    <row r="118" spans="1:7">
      <c r="A118" s="12" t="s">
        <v>202</v>
      </c>
      <c r="B118" s="18">
        <v>3012.47</v>
      </c>
      <c r="C118" s="18">
        <v>3012.47</v>
      </c>
      <c r="D118" s="18">
        <v>3253.4675999999999</v>
      </c>
      <c r="E118" s="18">
        <v>3294.135945</v>
      </c>
      <c r="F118" s="18">
        <v>3392.96002335</v>
      </c>
      <c r="G118" s="19">
        <f t="shared" si="1"/>
        <v>3343.5479841750002</v>
      </c>
    </row>
    <row r="119" spans="1:7">
      <c r="A119" s="12" t="s">
        <v>203</v>
      </c>
      <c r="B119" s="18">
        <v>3114.69</v>
      </c>
      <c r="C119" s="18">
        <v>3114.69</v>
      </c>
      <c r="D119" s="18">
        <v>3363.8652000000002</v>
      </c>
      <c r="E119" s="18">
        <v>3405.9135150000002</v>
      </c>
      <c r="F119" s="18">
        <v>3508.0909204500003</v>
      </c>
      <c r="G119" s="19">
        <f t="shared" si="1"/>
        <v>3457.0022177250003</v>
      </c>
    </row>
    <row r="120" spans="1:7">
      <c r="A120" s="12" t="s">
        <v>204</v>
      </c>
      <c r="B120" s="18">
        <v>3220.32</v>
      </c>
      <c r="C120" s="18">
        <v>3220.32</v>
      </c>
      <c r="D120" s="18">
        <v>3477.9456000000005</v>
      </c>
      <c r="E120" s="18">
        <v>3521.4199200000003</v>
      </c>
      <c r="F120" s="18">
        <v>3627.0625176000003</v>
      </c>
      <c r="G120" s="19">
        <f t="shared" si="1"/>
        <v>3574.2412188000003</v>
      </c>
    </row>
    <row r="121" spans="1:7">
      <c r="A121" s="12" t="s">
        <v>205</v>
      </c>
      <c r="B121" s="18">
        <v>3329.96</v>
      </c>
      <c r="C121" s="18">
        <v>3329.96</v>
      </c>
      <c r="D121" s="18">
        <v>3596.3568000000005</v>
      </c>
      <c r="E121" s="18">
        <v>3641.3112600000004</v>
      </c>
      <c r="F121" s="18">
        <v>3750.5505978000006</v>
      </c>
      <c r="G121" s="19">
        <f t="shared" si="1"/>
        <v>3695.9309289000003</v>
      </c>
    </row>
    <row r="122" spans="1:7">
      <c r="A122" s="12" t="s">
        <v>206</v>
      </c>
      <c r="B122" s="18">
        <v>3442.96</v>
      </c>
      <c r="C122" s="18">
        <v>3442.96</v>
      </c>
      <c r="D122" s="18">
        <v>3718.3968000000004</v>
      </c>
      <c r="E122" s="18">
        <v>3764.8767600000001</v>
      </c>
      <c r="F122" s="18">
        <v>3877.8230628000001</v>
      </c>
      <c r="G122" s="19">
        <f t="shared" si="1"/>
        <v>3821.3499114000001</v>
      </c>
    </row>
    <row r="123" spans="1:7">
      <c r="A123" s="12" t="s">
        <v>207</v>
      </c>
      <c r="B123" s="18">
        <v>3560.04</v>
      </c>
      <c r="C123" s="18">
        <v>3560.04</v>
      </c>
      <c r="D123" s="18">
        <v>3844.8432000000003</v>
      </c>
      <c r="E123" s="18">
        <v>3892.9037400000002</v>
      </c>
      <c r="F123" s="18">
        <v>4009.6908522000003</v>
      </c>
      <c r="G123" s="19">
        <f t="shared" si="1"/>
        <v>3951.2972961000005</v>
      </c>
    </row>
    <row r="124" spans="1:7">
      <c r="A124" s="12" t="s">
        <v>208</v>
      </c>
      <c r="B124" s="18">
        <v>3681.11</v>
      </c>
      <c r="C124" s="18">
        <v>3681.11</v>
      </c>
      <c r="D124" s="18">
        <v>3975.5988000000002</v>
      </c>
      <c r="E124" s="18">
        <v>4025.2937849999998</v>
      </c>
      <c r="F124" s="18">
        <v>4146.0525985499999</v>
      </c>
      <c r="G124" s="19">
        <f t="shared" si="1"/>
        <v>4085.6731917749999</v>
      </c>
    </row>
    <row r="125" spans="1:7">
      <c r="A125" s="12" t="s">
        <v>209</v>
      </c>
      <c r="B125" s="18">
        <v>3806.23</v>
      </c>
      <c r="C125" s="18">
        <v>3806.23</v>
      </c>
      <c r="D125" s="18">
        <v>4110.7284</v>
      </c>
      <c r="E125" s="18">
        <v>4162.1125050000001</v>
      </c>
      <c r="F125" s="18">
        <v>4286.9758801500002</v>
      </c>
      <c r="G125" s="19">
        <f t="shared" si="1"/>
        <v>4224.5441925750001</v>
      </c>
    </row>
    <row r="126" spans="1:7">
      <c r="A126" s="12" t="s">
        <v>210</v>
      </c>
      <c r="B126" s="18">
        <v>3936.07</v>
      </c>
      <c r="C126" s="18">
        <v>3936.07</v>
      </c>
      <c r="D126" s="18">
        <v>4250.9556000000002</v>
      </c>
      <c r="E126" s="18">
        <v>4304.0925450000004</v>
      </c>
      <c r="F126" s="18">
        <v>4433.2153213500005</v>
      </c>
      <c r="G126" s="19">
        <f t="shared" si="1"/>
        <v>4368.6539331750009</v>
      </c>
    </row>
    <row r="127" spans="1:7">
      <c r="A127" s="12" t="s">
        <v>211</v>
      </c>
      <c r="B127" s="18">
        <v>4069.96</v>
      </c>
      <c r="C127" s="18">
        <v>4069.96</v>
      </c>
      <c r="D127" s="18">
        <v>4395.5568000000003</v>
      </c>
      <c r="E127" s="18">
        <v>4450.50126</v>
      </c>
      <c r="F127" s="18">
        <v>4584.0162977999998</v>
      </c>
      <c r="G127" s="19">
        <f t="shared" si="1"/>
        <v>4517.2587788999999</v>
      </c>
    </row>
    <row r="128" spans="1:7">
      <c r="A128" s="12" t="s">
        <v>212</v>
      </c>
      <c r="B128" s="18">
        <v>4207.88</v>
      </c>
      <c r="C128" s="18">
        <v>4207.88</v>
      </c>
      <c r="D128" s="18">
        <v>4544.5104000000001</v>
      </c>
      <c r="E128" s="18">
        <v>4601.3167800000001</v>
      </c>
      <c r="F128" s="18">
        <v>4739.3562834000004</v>
      </c>
      <c r="G128" s="19">
        <f t="shared" si="1"/>
        <v>4670.3365317000007</v>
      </c>
    </row>
    <row r="129" spans="1:7">
      <c r="A129" s="12" t="s">
        <v>213</v>
      </c>
      <c r="B129" s="18">
        <v>0</v>
      </c>
      <c r="C129" s="18">
        <v>0</v>
      </c>
      <c r="D129" s="18">
        <v>0</v>
      </c>
      <c r="E129" s="18">
        <v>0</v>
      </c>
      <c r="F129" s="18">
        <v>0</v>
      </c>
      <c r="G129" s="19">
        <f t="shared" si="1"/>
        <v>0</v>
      </c>
    </row>
    <row r="130" spans="1:7">
      <c r="A130" s="12" t="s">
        <v>214</v>
      </c>
      <c r="B130" s="18">
        <v>3065.59</v>
      </c>
      <c r="C130" s="18">
        <v>3065.59</v>
      </c>
      <c r="D130" s="18">
        <v>3310.8372000000004</v>
      </c>
      <c r="E130" s="18">
        <v>3352.2226650000002</v>
      </c>
      <c r="F130" s="18">
        <v>3452.7893449500002</v>
      </c>
      <c r="G130" s="19">
        <f t="shared" si="1"/>
        <v>3402.506004975</v>
      </c>
    </row>
    <row r="131" spans="1:7">
      <c r="A131" s="12" t="s">
        <v>215</v>
      </c>
      <c r="B131" s="18">
        <v>3171.2</v>
      </c>
      <c r="C131" s="18">
        <v>3171.2</v>
      </c>
      <c r="D131" s="18">
        <v>3424.8960000000002</v>
      </c>
      <c r="E131" s="18">
        <v>3467.7071999999998</v>
      </c>
      <c r="F131" s="18">
        <v>3571.7384160000001</v>
      </c>
      <c r="G131" s="19">
        <f t="shared" si="1"/>
        <v>3519.722808</v>
      </c>
    </row>
    <row r="132" spans="1:7">
      <c r="A132" s="12" t="s">
        <v>216</v>
      </c>
      <c r="B132" s="18">
        <v>3280.88</v>
      </c>
      <c r="C132" s="18">
        <v>3280.88</v>
      </c>
      <c r="D132" s="18">
        <v>3543.3504000000003</v>
      </c>
      <c r="E132" s="18">
        <v>3587.64228</v>
      </c>
      <c r="F132" s="18">
        <v>3695.2715484</v>
      </c>
      <c r="G132" s="19">
        <f t="shared" si="1"/>
        <v>3641.4569142</v>
      </c>
    </row>
    <row r="133" spans="1:7">
      <c r="A133" s="12" t="s">
        <v>217</v>
      </c>
      <c r="B133" s="18">
        <v>3393.87</v>
      </c>
      <c r="C133" s="18">
        <v>3393.87</v>
      </c>
      <c r="D133" s="18">
        <v>3665.3796000000002</v>
      </c>
      <c r="E133" s="18">
        <v>3711.1968449999999</v>
      </c>
      <c r="F133" s="18">
        <v>3822.5327503500002</v>
      </c>
      <c r="G133" s="19">
        <f t="shared" ref="G133:G196" si="2">AVERAGE(E133,F133)</f>
        <v>3766.8647976749999</v>
      </c>
    </row>
    <row r="134" spans="1:7">
      <c r="A134" s="12" t="s">
        <v>218</v>
      </c>
      <c r="B134" s="18">
        <v>3510.96</v>
      </c>
      <c r="C134" s="18">
        <v>3510.96</v>
      </c>
      <c r="D134" s="18">
        <v>3791.8368000000005</v>
      </c>
      <c r="E134" s="18">
        <v>3839.2347600000003</v>
      </c>
      <c r="F134" s="18">
        <v>3954.4118028000003</v>
      </c>
      <c r="G134" s="19">
        <f t="shared" si="2"/>
        <v>3896.8232814000003</v>
      </c>
    </row>
    <row r="135" spans="1:7">
      <c r="A135" s="12" t="s">
        <v>219</v>
      </c>
      <c r="B135" s="18">
        <v>3632.02</v>
      </c>
      <c r="C135" s="18">
        <v>3632.02</v>
      </c>
      <c r="D135" s="18">
        <v>3922.5816000000004</v>
      </c>
      <c r="E135" s="18">
        <v>3971.6138700000001</v>
      </c>
      <c r="F135" s="18">
        <v>4090.7622861000004</v>
      </c>
      <c r="G135" s="19">
        <f t="shared" si="2"/>
        <v>4031.1880780500005</v>
      </c>
    </row>
    <row r="136" spans="1:7">
      <c r="A136" s="12" t="s">
        <v>220</v>
      </c>
      <c r="B136" s="18">
        <v>3757.12</v>
      </c>
      <c r="C136" s="18">
        <v>3757.12</v>
      </c>
      <c r="D136" s="18">
        <v>4057.6896000000002</v>
      </c>
      <c r="E136" s="18">
        <v>4108.4107199999999</v>
      </c>
      <c r="F136" s="18">
        <v>4231.6630415999998</v>
      </c>
      <c r="G136" s="19">
        <f t="shared" si="2"/>
        <v>4170.0368808000003</v>
      </c>
    </row>
    <row r="137" spans="1:7">
      <c r="A137" s="12" t="s">
        <v>221</v>
      </c>
      <c r="B137" s="18">
        <v>3886.97</v>
      </c>
      <c r="C137" s="18">
        <v>3886.97</v>
      </c>
      <c r="D137" s="18">
        <v>4197.9276</v>
      </c>
      <c r="E137" s="18">
        <v>4250.4016949999996</v>
      </c>
      <c r="F137" s="18">
        <v>4377.9137458499999</v>
      </c>
      <c r="G137" s="19">
        <f t="shared" si="2"/>
        <v>4314.1577204249998</v>
      </c>
    </row>
    <row r="138" spans="1:7">
      <c r="A138" s="12" t="s">
        <v>222</v>
      </c>
      <c r="B138" s="18">
        <v>4021.53</v>
      </c>
      <c r="C138" s="18">
        <v>4021.53</v>
      </c>
      <c r="D138" s="18">
        <v>4343.2524000000003</v>
      </c>
      <c r="E138" s="18">
        <v>4397.5430550000001</v>
      </c>
      <c r="F138" s="18">
        <v>4529.4693466500003</v>
      </c>
      <c r="G138" s="19">
        <f t="shared" si="2"/>
        <v>4463.5062008250006</v>
      </c>
    </row>
    <row r="139" spans="1:7">
      <c r="A139" s="12" t="s">
        <v>223</v>
      </c>
      <c r="B139" s="18">
        <v>4160.09</v>
      </c>
      <c r="C139" s="18">
        <v>4160.09</v>
      </c>
      <c r="D139" s="18">
        <v>4492.8972000000003</v>
      </c>
      <c r="E139" s="18">
        <v>4549.0584150000004</v>
      </c>
      <c r="F139" s="18">
        <v>4685.5301674500006</v>
      </c>
      <c r="G139" s="19">
        <f t="shared" si="2"/>
        <v>4617.2942912250001</v>
      </c>
    </row>
    <row r="140" spans="1:7">
      <c r="A140" s="12" t="s">
        <v>224</v>
      </c>
      <c r="B140" s="18">
        <v>4303.3900000000003</v>
      </c>
      <c r="C140" s="18">
        <v>4303.3900000000003</v>
      </c>
      <c r="D140" s="18">
        <v>4647.6612000000005</v>
      </c>
      <c r="E140" s="18">
        <v>4705.7569650000005</v>
      </c>
      <c r="F140" s="18">
        <v>4846.9296739500005</v>
      </c>
      <c r="G140" s="19">
        <f t="shared" si="2"/>
        <v>4776.3433194750005</v>
      </c>
    </row>
    <row r="141" spans="1:7">
      <c r="A141" s="12" t="s">
        <v>225</v>
      </c>
      <c r="B141" s="18">
        <v>4452.0600000000004</v>
      </c>
      <c r="C141" s="18">
        <v>4452.0600000000004</v>
      </c>
      <c r="D141" s="18">
        <v>4808.2248000000009</v>
      </c>
      <c r="E141" s="18">
        <v>4868.3276100000003</v>
      </c>
      <c r="F141" s="18">
        <v>5014.3774383</v>
      </c>
      <c r="G141" s="19">
        <f t="shared" si="2"/>
        <v>4941.3525241500001</v>
      </c>
    </row>
    <row r="142" spans="1:7">
      <c r="A142" s="12" t="s">
        <v>226</v>
      </c>
      <c r="B142" s="18">
        <v>4605.45</v>
      </c>
      <c r="C142" s="18">
        <v>4605.45</v>
      </c>
      <c r="D142" s="18">
        <v>4973.8860000000004</v>
      </c>
      <c r="E142" s="18">
        <v>5036.0595750000002</v>
      </c>
      <c r="F142" s="18">
        <v>5187.1413622500004</v>
      </c>
      <c r="G142" s="19">
        <f t="shared" si="2"/>
        <v>5111.6004686249998</v>
      </c>
    </row>
    <row r="143" spans="1:7">
      <c r="A143" s="12" t="s">
        <v>227</v>
      </c>
      <c r="B143" s="18">
        <v>0</v>
      </c>
      <c r="C143" s="18">
        <v>0</v>
      </c>
      <c r="D143" s="18">
        <v>0</v>
      </c>
      <c r="E143" s="18">
        <v>0</v>
      </c>
      <c r="F143" s="18">
        <v>0</v>
      </c>
      <c r="G143" s="19">
        <f t="shared" si="2"/>
        <v>0</v>
      </c>
    </row>
    <row r="144" spans="1:7">
      <c r="A144" s="12" t="s">
        <v>228</v>
      </c>
      <c r="B144" s="18">
        <v>3506.2</v>
      </c>
      <c r="C144" s="18">
        <v>3506.2</v>
      </c>
      <c r="D144" s="18">
        <v>3786.6959999999999</v>
      </c>
      <c r="E144" s="18">
        <v>3834.0296999999996</v>
      </c>
      <c r="F144" s="18">
        <v>3949.0505909999997</v>
      </c>
      <c r="G144" s="19">
        <f t="shared" si="2"/>
        <v>3891.5401454999997</v>
      </c>
    </row>
    <row r="145" spans="1:7">
      <c r="A145" s="12" t="s">
        <v>229</v>
      </c>
      <c r="B145" s="18">
        <v>3629.34</v>
      </c>
      <c r="C145" s="18">
        <v>3629.34</v>
      </c>
      <c r="D145" s="18">
        <v>3919.6872000000003</v>
      </c>
      <c r="E145" s="18">
        <v>3968.6832899999999</v>
      </c>
      <c r="F145" s="18">
        <v>4087.7437887000001</v>
      </c>
      <c r="G145" s="19">
        <f t="shared" si="2"/>
        <v>4028.2135393500002</v>
      </c>
    </row>
    <row r="146" spans="1:7">
      <c r="A146" s="12" t="s">
        <v>230</v>
      </c>
      <c r="B146" s="18">
        <v>3756.49</v>
      </c>
      <c r="C146" s="18">
        <v>3756.49</v>
      </c>
      <c r="D146" s="18">
        <v>4057.0092</v>
      </c>
      <c r="E146" s="18">
        <v>4107.7218149999999</v>
      </c>
      <c r="F146" s="18">
        <v>4230.9534694499998</v>
      </c>
      <c r="G146" s="19">
        <f t="shared" si="2"/>
        <v>4169.3376422250003</v>
      </c>
    </row>
    <row r="147" spans="1:7">
      <c r="A147" s="12" t="s">
        <v>231</v>
      </c>
      <c r="B147" s="18">
        <v>3887.66</v>
      </c>
      <c r="C147" s="18">
        <v>3887.66</v>
      </c>
      <c r="D147" s="18">
        <v>4198.6728000000003</v>
      </c>
      <c r="E147" s="18">
        <v>4251.1562100000001</v>
      </c>
      <c r="F147" s="18">
        <v>4378.6908963000005</v>
      </c>
      <c r="G147" s="19">
        <f t="shared" si="2"/>
        <v>4314.9235531499999</v>
      </c>
    </row>
    <row r="148" spans="1:7">
      <c r="A148" s="12" t="s">
        <v>232</v>
      </c>
      <c r="B148" s="18">
        <v>4023.55</v>
      </c>
      <c r="C148" s="18">
        <v>4023.55</v>
      </c>
      <c r="D148" s="18">
        <v>4345.4340000000002</v>
      </c>
      <c r="E148" s="18">
        <v>4399.7519249999996</v>
      </c>
      <c r="F148" s="18">
        <v>4531.7444827499994</v>
      </c>
      <c r="G148" s="19">
        <f t="shared" si="2"/>
        <v>4465.7482038749995</v>
      </c>
    </row>
    <row r="149" spans="1:7">
      <c r="A149" s="12" t="s">
        <v>233</v>
      </c>
      <c r="B149" s="18">
        <v>4164.8</v>
      </c>
      <c r="C149" s="18">
        <v>4164.8</v>
      </c>
      <c r="D149" s="18">
        <v>4497.9840000000004</v>
      </c>
      <c r="E149" s="18">
        <v>4554.2088000000003</v>
      </c>
      <c r="F149" s="18">
        <v>4690.8350640000008</v>
      </c>
      <c r="G149" s="19">
        <f t="shared" si="2"/>
        <v>4622.5219320000006</v>
      </c>
    </row>
    <row r="150" spans="1:7">
      <c r="A150" s="12" t="s">
        <v>234</v>
      </c>
      <c r="B150" s="18">
        <v>4310.1000000000004</v>
      </c>
      <c r="C150" s="18">
        <v>4310.1000000000004</v>
      </c>
      <c r="D150" s="18">
        <v>4654.9080000000004</v>
      </c>
      <c r="E150" s="18">
        <v>4713.0943500000003</v>
      </c>
      <c r="F150" s="18">
        <v>4854.4871805000002</v>
      </c>
      <c r="G150" s="19">
        <f t="shared" si="2"/>
        <v>4783.7907652499998</v>
      </c>
    </row>
    <row r="151" spans="1:7">
      <c r="A151" s="12" t="s">
        <v>235</v>
      </c>
      <c r="B151" s="18">
        <v>4460.8100000000004</v>
      </c>
      <c r="C151" s="18">
        <v>4460.8100000000004</v>
      </c>
      <c r="D151" s="18">
        <v>4817.6748000000007</v>
      </c>
      <c r="E151" s="18">
        <v>4877.8957350000001</v>
      </c>
      <c r="F151" s="18">
        <v>5024.2326070500003</v>
      </c>
      <c r="G151" s="19">
        <f t="shared" si="2"/>
        <v>4951.0641710250002</v>
      </c>
    </row>
    <row r="152" spans="1:7">
      <c r="A152" s="12" t="s">
        <v>236</v>
      </c>
      <c r="B152" s="18">
        <v>4617.54</v>
      </c>
      <c r="C152" s="18">
        <v>4617.54</v>
      </c>
      <c r="D152" s="18">
        <v>4986.9432000000006</v>
      </c>
      <c r="E152" s="18">
        <v>5049.27999</v>
      </c>
      <c r="F152" s="18">
        <v>5200.7583897000004</v>
      </c>
      <c r="G152" s="19">
        <f t="shared" si="2"/>
        <v>5125.0191898499997</v>
      </c>
    </row>
    <row r="153" spans="1:7">
      <c r="A153" s="12" t="s">
        <v>237</v>
      </c>
      <c r="B153" s="18">
        <v>4779.01</v>
      </c>
      <c r="C153" s="18">
        <v>4779.01</v>
      </c>
      <c r="D153" s="18">
        <v>5161.3308000000006</v>
      </c>
      <c r="E153" s="18">
        <v>5225.8474350000006</v>
      </c>
      <c r="F153" s="18">
        <v>5382.622858050001</v>
      </c>
      <c r="G153" s="19">
        <f t="shared" si="2"/>
        <v>5304.2351465250013</v>
      </c>
    </row>
    <row r="154" spans="1:7">
      <c r="A154" s="12" t="s">
        <v>238</v>
      </c>
      <c r="B154" s="18">
        <v>4945.84</v>
      </c>
      <c r="C154" s="18">
        <v>4945.84</v>
      </c>
      <c r="D154" s="18">
        <v>5341.5072000000009</v>
      </c>
      <c r="E154" s="18">
        <v>5408.2760400000006</v>
      </c>
      <c r="F154" s="18">
        <v>5570.5243212000005</v>
      </c>
      <c r="G154" s="19">
        <f t="shared" si="2"/>
        <v>5489.4001806000006</v>
      </c>
    </row>
    <row r="155" spans="1:7">
      <c r="A155" s="12" t="s">
        <v>239</v>
      </c>
      <c r="B155" s="18">
        <v>5119.3999999999996</v>
      </c>
      <c r="C155" s="18">
        <v>5119.3999999999996</v>
      </c>
      <c r="D155" s="18">
        <v>5528.9520000000002</v>
      </c>
      <c r="E155" s="18">
        <v>5598.0639000000001</v>
      </c>
      <c r="F155" s="18">
        <v>5766.0058170000002</v>
      </c>
      <c r="G155" s="19">
        <f t="shared" si="2"/>
        <v>5682.0348585000002</v>
      </c>
    </row>
    <row r="156" spans="1:7">
      <c r="A156" s="12" t="s">
        <v>240</v>
      </c>
      <c r="B156" s="18">
        <v>5298.33</v>
      </c>
      <c r="C156" s="18">
        <v>5298.33</v>
      </c>
      <c r="D156" s="18">
        <v>5722.1964000000007</v>
      </c>
      <c r="E156" s="18">
        <v>5793.7238550000002</v>
      </c>
      <c r="F156" s="18">
        <v>5967.5355706500004</v>
      </c>
      <c r="G156" s="19">
        <f t="shared" si="2"/>
        <v>5880.6297128250008</v>
      </c>
    </row>
    <row r="157" spans="1:7">
      <c r="A157" s="12" t="s">
        <v>241</v>
      </c>
      <c r="B157" s="18">
        <v>0</v>
      </c>
      <c r="C157" s="18">
        <v>0</v>
      </c>
      <c r="D157" s="18">
        <v>0</v>
      </c>
      <c r="E157" s="18">
        <v>0</v>
      </c>
      <c r="F157" s="18">
        <v>0</v>
      </c>
      <c r="G157" s="19">
        <f t="shared" si="2"/>
        <v>0</v>
      </c>
    </row>
    <row r="158" spans="1:7">
      <c r="A158" s="12" t="s">
        <v>242</v>
      </c>
      <c r="B158" s="18">
        <v>3862.06</v>
      </c>
      <c r="C158" s="18">
        <v>3862.06</v>
      </c>
      <c r="D158" s="18">
        <v>4171.0248000000001</v>
      </c>
      <c r="E158" s="18">
        <v>4223.1626100000003</v>
      </c>
      <c r="F158" s="18">
        <v>4349.8574883000001</v>
      </c>
      <c r="G158" s="19">
        <f t="shared" si="2"/>
        <v>4286.5100491499998</v>
      </c>
    </row>
    <row r="159" spans="1:7">
      <c r="A159" s="12" t="s">
        <v>243</v>
      </c>
      <c r="B159" s="18">
        <v>3999.31</v>
      </c>
      <c r="C159" s="18">
        <v>3999.31</v>
      </c>
      <c r="D159" s="18">
        <v>4319.2548000000006</v>
      </c>
      <c r="E159" s="18">
        <v>4373.2454850000004</v>
      </c>
      <c r="F159" s="18">
        <v>4504.4428495500006</v>
      </c>
      <c r="G159" s="19">
        <f t="shared" si="2"/>
        <v>4438.8441672750005</v>
      </c>
    </row>
    <row r="160" spans="1:7">
      <c r="A160" s="12" t="s">
        <v>244</v>
      </c>
      <c r="B160" s="18">
        <v>4141.26</v>
      </c>
      <c r="C160" s="18">
        <v>4141.26</v>
      </c>
      <c r="D160" s="18">
        <v>4472.5608000000002</v>
      </c>
      <c r="E160" s="18">
        <v>4528.4678100000001</v>
      </c>
      <c r="F160" s="18">
        <v>4664.3218443000005</v>
      </c>
      <c r="G160" s="19">
        <f t="shared" si="2"/>
        <v>4596.3948271500003</v>
      </c>
    </row>
    <row r="161" spans="1:8">
      <c r="A161" s="12" t="s">
        <v>245</v>
      </c>
      <c r="B161" s="18">
        <v>4287.8999999999996</v>
      </c>
      <c r="C161" s="18">
        <v>4287.8999999999996</v>
      </c>
      <c r="D161" s="18">
        <v>4630.9319999999998</v>
      </c>
      <c r="E161" s="18">
        <v>4688.8186499999993</v>
      </c>
      <c r="F161" s="18">
        <v>4829.4832094999992</v>
      </c>
      <c r="G161" s="19">
        <f t="shared" si="2"/>
        <v>4759.1509297499997</v>
      </c>
    </row>
    <row r="162" spans="1:8">
      <c r="A162" s="12" t="s">
        <v>246</v>
      </c>
      <c r="B162" s="18">
        <v>4440.63</v>
      </c>
      <c r="C162" s="18">
        <v>4440.63</v>
      </c>
      <c r="D162" s="18">
        <v>4795.8804</v>
      </c>
      <c r="E162" s="18">
        <v>4855.8289049999994</v>
      </c>
      <c r="F162" s="18">
        <v>5001.5037721499993</v>
      </c>
      <c r="G162" s="19">
        <f t="shared" si="2"/>
        <v>4928.6663385749998</v>
      </c>
    </row>
    <row r="163" spans="1:8">
      <c r="A163" s="12" t="s">
        <v>247</v>
      </c>
      <c r="B163" s="18">
        <v>4598.0600000000004</v>
      </c>
      <c r="C163" s="18">
        <v>4598.0600000000004</v>
      </c>
      <c r="D163" s="18">
        <v>4965.9048000000012</v>
      </c>
      <c r="E163" s="18">
        <v>5027.978610000001</v>
      </c>
      <c r="F163" s="18">
        <v>5178.8179683000008</v>
      </c>
      <c r="G163" s="19">
        <f t="shared" si="2"/>
        <v>5103.3982891500009</v>
      </c>
    </row>
    <row r="164" spans="1:8">
      <c r="A164" s="12" t="s">
        <v>248</v>
      </c>
      <c r="B164" s="18">
        <v>4761.51</v>
      </c>
      <c r="C164" s="18">
        <v>4761.51</v>
      </c>
      <c r="D164" s="18">
        <v>5142.430800000001</v>
      </c>
      <c r="E164" s="18">
        <v>5206.711185000001</v>
      </c>
      <c r="F164" s="18">
        <v>5362.9125205500013</v>
      </c>
      <c r="G164" s="19">
        <f t="shared" si="2"/>
        <v>5284.8118527750012</v>
      </c>
    </row>
    <row r="165" spans="1:8">
      <c r="A165" s="12" t="s">
        <v>249</v>
      </c>
      <c r="B165" s="18">
        <v>4930.3900000000003</v>
      </c>
      <c r="C165" s="18">
        <v>4930.3900000000003</v>
      </c>
      <c r="D165" s="18">
        <v>5324.8212000000003</v>
      </c>
      <c r="E165" s="18">
        <v>5391.3814650000004</v>
      </c>
      <c r="F165" s="18">
        <v>5553.1229089500002</v>
      </c>
      <c r="G165" s="19">
        <f t="shared" si="2"/>
        <v>5472.2521869749999</v>
      </c>
    </row>
    <row r="166" spans="1:8">
      <c r="A166" s="12" t="s">
        <v>250</v>
      </c>
      <c r="B166" s="18">
        <v>5105.28</v>
      </c>
      <c r="C166" s="18">
        <v>5105.28</v>
      </c>
      <c r="D166" s="18">
        <v>5513.7024000000001</v>
      </c>
      <c r="E166" s="18">
        <v>5582.6236799999997</v>
      </c>
      <c r="F166" s="18">
        <v>5750.1023903999994</v>
      </c>
      <c r="G166" s="19">
        <f t="shared" si="2"/>
        <v>5666.3630352</v>
      </c>
    </row>
    <row r="167" spans="1:8">
      <c r="A167" s="12" t="s">
        <v>251</v>
      </c>
      <c r="B167" s="18">
        <v>5286.24</v>
      </c>
      <c r="C167" s="18">
        <v>5286.24</v>
      </c>
      <c r="D167" s="18">
        <v>5709.1392000000005</v>
      </c>
      <c r="E167" s="18">
        <v>5780.5034400000004</v>
      </c>
      <c r="F167" s="18">
        <v>5953.9185432000004</v>
      </c>
      <c r="G167" s="19">
        <f t="shared" si="2"/>
        <v>5867.2109916000009</v>
      </c>
    </row>
    <row r="168" spans="1:8">
      <c r="A168" s="12" t="s">
        <v>252</v>
      </c>
      <c r="B168" s="18">
        <v>5473.93</v>
      </c>
      <c r="C168" s="18">
        <v>5473.93</v>
      </c>
      <c r="D168" s="18">
        <v>5911.8444000000009</v>
      </c>
      <c r="E168" s="18">
        <v>5985.7424550000005</v>
      </c>
      <c r="F168" s="18">
        <v>6165.3147286500007</v>
      </c>
      <c r="G168" s="19">
        <f t="shared" si="2"/>
        <v>6075.5285918250011</v>
      </c>
    </row>
    <row r="169" spans="1:8">
      <c r="A169" s="12" t="s">
        <v>253</v>
      </c>
      <c r="B169" s="18">
        <v>5668.32</v>
      </c>
      <c r="C169" s="18">
        <v>5668.32</v>
      </c>
      <c r="D169" s="18">
        <v>6121.7856000000002</v>
      </c>
      <c r="E169" s="18">
        <v>6198.3079200000002</v>
      </c>
      <c r="F169" s="18">
        <v>6384.2571576</v>
      </c>
      <c r="G169" s="19">
        <f t="shared" si="2"/>
        <v>6291.2825388000001</v>
      </c>
      <c r="H169" s="13"/>
    </row>
    <row r="170" spans="1:8">
      <c r="A170" s="12" t="s">
        <v>254</v>
      </c>
      <c r="B170" s="18">
        <v>5869.46</v>
      </c>
      <c r="C170" s="18">
        <v>5869.46</v>
      </c>
      <c r="D170" s="18">
        <v>6339.0168000000003</v>
      </c>
      <c r="E170" s="18">
        <v>6418.2545099999998</v>
      </c>
      <c r="F170" s="18">
        <v>6610.8021453000001</v>
      </c>
      <c r="G170" s="19">
        <f t="shared" si="2"/>
        <v>6514.5283276499995</v>
      </c>
    </row>
    <row r="171" spans="1:8">
      <c r="A171" s="12" t="s">
        <v>255</v>
      </c>
      <c r="B171" s="18">
        <v>6078.02</v>
      </c>
      <c r="C171" s="18">
        <v>6078.02</v>
      </c>
      <c r="D171" s="18">
        <v>6564.2616000000007</v>
      </c>
      <c r="E171" s="18">
        <v>6646.3148700000002</v>
      </c>
      <c r="F171" s="18">
        <v>6845.7043161000001</v>
      </c>
      <c r="G171" s="19">
        <f t="shared" si="2"/>
        <v>6746.0095930500001</v>
      </c>
    </row>
    <row r="172" spans="1:8">
      <c r="A172" s="12" t="s">
        <v>256</v>
      </c>
      <c r="B172" s="18">
        <v>4402.95</v>
      </c>
      <c r="C172" s="18">
        <v>4402.95</v>
      </c>
      <c r="D172" s="18">
        <v>4755.1859999999997</v>
      </c>
      <c r="E172" s="18">
        <v>4814.6258249999992</v>
      </c>
      <c r="F172" s="18">
        <v>4959.0645997499996</v>
      </c>
      <c r="G172" s="19">
        <f t="shared" si="2"/>
        <v>4886.8452123749994</v>
      </c>
    </row>
    <row r="173" spans="1:8">
      <c r="A173" s="12" t="s">
        <v>257</v>
      </c>
      <c r="B173" s="18">
        <v>4561.72</v>
      </c>
      <c r="C173" s="18">
        <v>4561.72</v>
      </c>
      <c r="D173" s="18">
        <v>4926.6576000000005</v>
      </c>
      <c r="E173" s="18">
        <v>4988.24082</v>
      </c>
      <c r="F173" s="18">
        <v>5137.8880446000003</v>
      </c>
      <c r="G173" s="19">
        <f t="shared" si="2"/>
        <v>5063.0644322999997</v>
      </c>
    </row>
    <row r="174" spans="1:8">
      <c r="A174" s="12" t="s">
        <v>258</v>
      </c>
      <c r="B174" s="18">
        <v>4725.87</v>
      </c>
      <c r="C174" s="18">
        <v>4725.87</v>
      </c>
      <c r="D174" s="18">
        <v>5103.9396000000006</v>
      </c>
      <c r="E174" s="18">
        <v>5167.7388450000008</v>
      </c>
      <c r="F174" s="18">
        <v>5322.7710103500012</v>
      </c>
      <c r="G174" s="19">
        <f t="shared" si="2"/>
        <v>5245.2549276750015</v>
      </c>
    </row>
    <row r="175" spans="1:8">
      <c r="A175" s="12" t="s">
        <v>259</v>
      </c>
      <c r="B175" s="18">
        <v>4896.0600000000004</v>
      </c>
      <c r="C175" s="18">
        <v>4896.0600000000004</v>
      </c>
      <c r="D175" s="18">
        <v>5287.7448000000004</v>
      </c>
      <c r="E175" s="18">
        <v>5353.8416100000004</v>
      </c>
      <c r="F175" s="18">
        <v>5514.4568583000009</v>
      </c>
      <c r="G175" s="19">
        <f t="shared" si="2"/>
        <v>5434.1492341500007</v>
      </c>
    </row>
    <row r="176" spans="1:8">
      <c r="A176" s="12" t="s">
        <v>260</v>
      </c>
      <c r="B176" s="18">
        <v>5072.3</v>
      </c>
      <c r="C176" s="18">
        <v>5072.3</v>
      </c>
      <c r="D176" s="18">
        <v>5478.0840000000007</v>
      </c>
      <c r="E176" s="18">
        <v>5546.560050000001</v>
      </c>
      <c r="F176" s="18">
        <v>5712.956851500001</v>
      </c>
      <c r="G176" s="19">
        <f t="shared" si="2"/>
        <v>5629.7584507500014</v>
      </c>
    </row>
    <row r="177" spans="1:7">
      <c r="A177" s="12" t="s">
        <v>261</v>
      </c>
      <c r="B177" s="18">
        <v>5254.61</v>
      </c>
      <c r="C177" s="18">
        <v>5254.61</v>
      </c>
      <c r="D177" s="18">
        <v>5674.9787999999999</v>
      </c>
      <c r="E177" s="18">
        <v>5745.9160349999993</v>
      </c>
      <c r="F177" s="18">
        <v>5918.2935160499992</v>
      </c>
      <c r="G177" s="19">
        <f t="shared" si="2"/>
        <v>5832.1047755249992</v>
      </c>
    </row>
    <row r="178" spans="1:7">
      <c r="A178" s="12" t="s">
        <v>262</v>
      </c>
      <c r="B178" s="18">
        <v>5443.64</v>
      </c>
      <c r="C178" s="18">
        <v>5443.64</v>
      </c>
      <c r="D178" s="18">
        <v>5879.1312000000007</v>
      </c>
      <c r="E178" s="18">
        <v>5952.6203400000004</v>
      </c>
      <c r="F178" s="18">
        <v>6131.1989502000006</v>
      </c>
      <c r="G178" s="19">
        <f t="shared" si="2"/>
        <v>6041.9096451000005</v>
      </c>
    </row>
    <row r="179" spans="1:7">
      <c r="A179" s="12" t="s">
        <v>263</v>
      </c>
      <c r="B179" s="18">
        <v>5640.09</v>
      </c>
      <c r="C179" s="18">
        <v>5640.09</v>
      </c>
      <c r="D179" s="18">
        <v>6091.2972000000009</v>
      </c>
      <c r="E179" s="18">
        <v>6167.4384150000005</v>
      </c>
      <c r="F179" s="18">
        <v>6352.461567450001</v>
      </c>
      <c r="G179" s="19">
        <f t="shared" si="2"/>
        <v>6259.9499912250012</v>
      </c>
    </row>
    <row r="180" spans="1:7">
      <c r="A180" s="12" t="s">
        <v>264</v>
      </c>
      <c r="B180" s="18">
        <v>5842.57</v>
      </c>
      <c r="C180" s="18">
        <v>5842.57</v>
      </c>
      <c r="D180" s="18">
        <v>6309.9755999999998</v>
      </c>
      <c r="E180" s="18">
        <v>6388.8502949999993</v>
      </c>
      <c r="F180" s="18">
        <v>6580.5158038499994</v>
      </c>
      <c r="G180" s="19">
        <f t="shared" si="2"/>
        <v>6484.6830494249989</v>
      </c>
    </row>
    <row r="181" spans="1:7">
      <c r="A181" s="12" t="s">
        <v>265</v>
      </c>
      <c r="B181" s="18">
        <v>6053.14</v>
      </c>
      <c r="C181" s="18">
        <v>6053.14</v>
      </c>
      <c r="D181" s="18">
        <v>6537.3912000000009</v>
      </c>
      <c r="E181" s="18">
        <v>6619.1085900000007</v>
      </c>
      <c r="F181" s="18">
        <v>6817.6818477000006</v>
      </c>
      <c r="G181" s="19">
        <f t="shared" si="2"/>
        <v>6718.3952188500007</v>
      </c>
    </row>
    <row r="182" spans="1:7">
      <c r="A182" s="12" t="s">
        <v>266</v>
      </c>
      <c r="B182" s="18">
        <v>6271.11</v>
      </c>
      <c r="C182" s="18">
        <v>6271.11</v>
      </c>
      <c r="D182" s="18">
        <v>6772.7988000000005</v>
      </c>
      <c r="E182" s="18">
        <v>6857.4587849999998</v>
      </c>
      <c r="F182" s="18">
        <v>7063.1825485500003</v>
      </c>
      <c r="G182" s="19">
        <f t="shared" si="2"/>
        <v>6960.3206667750001</v>
      </c>
    </row>
    <row r="183" spans="1:7">
      <c r="A183" s="12" t="s">
        <v>267</v>
      </c>
      <c r="B183" s="18">
        <v>6497.12</v>
      </c>
      <c r="C183" s="18">
        <v>6497.12</v>
      </c>
      <c r="D183" s="18">
        <v>7016.8896000000004</v>
      </c>
      <c r="E183" s="18">
        <v>7104.6007200000004</v>
      </c>
      <c r="F183" s="18">
        <v>7317.7387416000001</v>
      </c>
      <c r="G183" s="19">
        <f t="shared" si="2"/>
        <v>7211.1697308000003</v>
      </c>
    </row>
    <row r="184" spans="1:7">
      <c r="A184" s="12" t="s">
        <v>268</v>
      </c>
      <c r="B184" s="18">
        <v>6730.58</v>
      </c>
      <c r="C184" s="18">
        <v>6730.58</v>
      </c>
      <c r="D184" s="18">
        <v>7269.0264000000006</v>
      </c>
      <c r="E184" s="18">
        <v>7359.8892300000007</v>
      </c>
      <c r="F184" s="18">
        <v>7580.6859069000011</v>
      </c>
      <c r="G184" s="19">
        <f t="shared" si="2"/>
        <v>7470.2875684500013</v>
      </c>
    </row>
    <row r="185" spans="1:7">
      <c r="A185" s="12" t="s">
        <v>269</v>
      </c>
      <c r="B185" s="18">
        <v>6972.74</v>
      </c>
      <c r="C185" s="18">
        <v>6972.74</v>
      </c>
      <c r="D185" s="18">
        <v>7530.5592000000006</v>
      </c>
      <c r="E185" s="18">
        <v>7624.6911900000005</v>
      </c>
      <c r="F185" s="18">
        <v>7853.4319257000006</v>
      </c>
      <c r="G185" s="19">
        <f t="shared" si="2"/>
        <v>7739.0615578500001</v>
      </c>
    </row>
    <row r="186" spans="1:7">
      <c r="A186" s="12" t="s">
        <v>270</v>
      </c>
      <c r="B186" s="18">
        <v>5516.98</v>
      </c>
      <c r="C186" s="18">
        <v>5516.98</v>
      </c>
      <c r="D186" s="18">
        <v>5958.3383999999996</v>
      </c>
      <c r="E186" s="18">
        <v>6032.8176299999996</v>
      </c>
      <c r="F186" s="18">
        <v>6213.8021589</v>
      </c>
      <c r="G186" s="19">
        <f t="shared" si="2"/>
        <v>6123.3098944499998</v>
      </c>
    </row>
    <row r="187" spans="1:7">
      <c r="A187" s="12" t="s">
        <v>271</v>
      </c>
      <c r="B187" s="18">
        <v>5718.1</v>
      </c>
      <c r="C187" s="18">
        <v>5718.1</v>
      </c>
      <c r="D187" s="18">
        <v>6175.5480000000007</v>
      </c>
      <c r="E187" s="18">
        <v>6252.7423500000004</v>
      </c>
      <c r="F187" s="18">
        <v>6440.3246205000005</v>
      </c>
      <c r="G187" s="19">
        <f t="shared" si="2"/>
        <v>6346.53348525</v>
      </c>
    </row>
    <row r="188" spans="1:7">
      <c r="A188" s="12" t="s">
        <v>272</v>
      </c>
      <c r="B188" s="18">
        <v>5927.35</v>
      </c>
      <c r="C188" s="18">
        <v>5927.35</v>
      </c>
      <c r="D188" s="18">
        <v>6401.5380000000005</v>
      </c>
      <c r="E188" s="18">
        <v>6481.5572250000005</v>
      </c>
      <c r="F188" s="18">
        <v>6676.0039417500011</v>
      </c>
      <c r="G188" s="19">
        <f t="shared" si="2"/>
        <v>6578.7805833750008</v>
      </c>
    </row>
    <row r="189" spans="1:7">
      <c r="A189" s="12" t="s">
        <v>273</v>
      </c>
      <c r="B189" s="18">
        <v>6143.26</v>
      </c>
      <c r="C189" s="18">
        <v>6143.26</v>
      </c>
      <c r="D189" s="18">
        <v>6634.720800000001</v>
      </c>
      <c r="E189" s="18">
        <v>6717.6548100000009</v>
      </c>
      <c r="F189" s="18">
        <v>6919.1844543000016</v>
      </c>
      <c r="G189" s="19">
        <f t="shared" si="2"/>
        <v>6818.4196321500012</v>
      </c>
    </row>
    <row r="190" spans="1:7">
      <c r="A190" s="12" t="s">
        <v>274</v>
      </c>
      <c r="B190" s="18">
        <v>6367.96</v>
      </c>
      <c r="C190" s="18">
        <v>6367.96</v>
      </c>
      <c r="D190" s="18">
        <v>6877.3968000000004</v>
      </c>
      <c r="E190" s="18">
        <v>6963.3642600000003</v>
      </c>
      <c r="F190" s="18">
        <v>7172.2651878000006</v>
      </c>
      <c r="G190" s="19">
        <f t="shared" si="2"/>
        <v>7067.8147239000009</v>
      </c>
    </row>
    <row r="191" spans="1:7">
      <c r="A191" s="12" t="s">
        <v>275</v>
      </c>
      <c r="B191" s="18">
        <v>6600.05</v>
      </c>
      <c r="C191" s="18">
        <v>6600.05</v>
      </c>
      <c r="D191" s="18">
        <v>7128.054000000001</v>
      </c>
      <c r="E191" s="18">
        <v>7217.1546750000007</v>
      </c>
      <c r="F191" s="18">
        <v>7433.6693152500011</v>
      </c>
      <c r="G191" s="19">
        <f t="shared" si="2"/>
        <v>7325.4119951250013</v>
      </c>
    </row>
    <row r="192" spans="1:7">
      <c r="A192" s="12" t="s">
        <v>276</v>
      </c>
      <c r="B192" s="18">
        <v>6840.89</v>
      </c>
      <c r="C192" s="18">
        <v>6840.89</v>
      </c>
      <c r="D192" s="18">
        <v>7388.1612000000005</v>
      </c>
      <c r="E192" s="18">
        <v>7480.5132149999999</v>
      </c>
      <c r="F192" s="18">
        <v>7704.9286114500001</v>
      </c>
      <c r="G192" s="19">
        <f t="shared" si="2"/>
        <v>7592.720913225</v>
      </c>
    </row>
    <row r="193" spans="1:7">
      <c r="A193" s="12" t="s">
        <v>277</v>
      </c>
      <c r="B193" s="18">
        <v>7090.46</v>
      </c>
      <c r="C193" s="18">
        <v>7090.46</v>
      </c>
      <c r="D193" s="18">
        <v>7657.6968000000006</v>
      </c>
      <c r="E193" s="18">
        <v>7753.4180100000003</v>
      </c>
      <c r="F193" s="18">
        <v>7986.0205503000007</v>
      </c>
      <c r="G193" s="19">
        <f t="shared" si="2"/>
        <v>7869.7192801500005</v>
      </c>
    </row>
    <row r="194" spans="1:7">
      <c r="A194" s="12" t="s">
        <v>278</v>
      </c>
      <c r="B194" s="18">
        <v>7349.45</v>
      </c>
      <c r="C194" s="18">
        <v>7349.45</v>
      </c>
      <c r="D194" s="18">
        <v>7937.4059999999999</v>
      </c>
      <c r="E194" s="18">
        <v>8036.6235749999996</v>
      </c>
      <c r="F194" s="18">
        <v>8277.7222822500007</v>
      </c>
      <c r="G194" s="19">
        <f t="shared" si="2"/>
        <v>8157.1729286250002</v>
      </c>
    </row>
    <row r="195" spans="1:7">
      <c r="A195" s="12" t="s">
        <v>279</v>
      </c>
      <c r="B195" s="18">
        <v>7617.88</v>
      </c>
      <c r="C195" s="18">
        <v>7617.88</v>
      </c>
      <c r="D195" s="18">
        <v>8227.3104000000003</v>
      </c>
      <c r="E195" s="18">
        <v>8330.1517800000001</v>
      </c>
      <c r="F195" s="18">
        <v>8580.0563333999999</v>
      </c>
      <c r="G195" s="19">
        <f t="shared" si="2"/>
        <v>8455.1040567</v>
      </c>
    </row>
    <row r="196" spans="1:7">
      <c r="A196" s="12" t="s">
        <v>280</v>
      </c>
      <c r="B196" s="18">
        <v>7895.71</v>
      </c>
      <c r="C196" s="18">
        <v>7895.71</v>
      </c>
      <c r="D196" s="18">
        <v>8527.3667999999998</v>
      </c>
      <c r="E196" s="18">
        <v>8633.958885</v>
      </c>
      <c r="F196" s="18">
        <v>8892.9776515499998</v>
      </c>
      <c r="G196" s="19">
        <f t="shared" si="2"/>
        <v>8763.468268274999</v>
      </c>
    </row>
    <row r="197" spans="1:7">
      <c r="A197" s="12" t="s">
        <v>281</v>
      </c>
      <c r="B197" s="18">
        <v>8183.66</v>
      </c>
      <c r="C197" s="18">
        <v>8183.66</v>
      </c>
      <c r="D197" s="18">
        <v>8838.3528000000006</v>
      </c>
      <c r="E197" s="18">
        <v>8948.8322100000005</v>
      </c>
      <c r="F197" s="18">
        <v>9217.2971763000005</v>
      </c>
      <c r="G197" s="19">
        <f t="shared" ref="G197:G213" si="3">AVERAGE(E197,F197)</f>
        <v>9083.0646931500014</v>
      </c>
    </row>
    <row r="198" spans="1:7">
      <c r="A198" s="12" t="s">
        <v>282</v>
      </c>
      <c r="B198" s="18">
        <v>8482.99</v>
      </c>
      <c r="C198" s="18">
        <v>8482.99</v>
      </c>
      <c r="D198" s="18">
        <v>9161.6292000000012</v>
      </c>
      <c r="E198" s="18">
        <v>9276.1495650000015</v>
      </c>
      <c r="F198" s="18">
        <v>9554.434051950002</v>
      </c>
      <c r="G198" s="19">
        <f t="shared" si="3"/>
        <v>9415.2918084750017</v>
      </c>
    </row>
    <row r="199" spans="1:7">
      <c r="A199" s="11" t="s">
        <v>283</v>
      </c>
      <c r="B199" s="18">
        <v>8792.4699999999993</v>
      </c>
      <c r="C199" s="18">
        <v>8792.4699999999993</v>
      </c>
      <c r="D199" s="18">
        <v>9495.8675999999996</v>
      </c>
      <c r="E199" s="18">
        <v>9614.5659449999985</v>
      </c>
      <c r="F199" s="18">
        <v>9903.002923349999</v>
      </c>
      <c r="G199" s="19">
        <f t="shared" si="3"/>
        <v>9758.7844341749988</v>
      </c>
    </row>
    <row r="200" spans="1:7">
      <c r="A200" s="11" t="s">
        <v>284</v>
      </c>
      <c r="B200" s="18">
        <v>6411.02</v>
      </c>
      <c r="C200" s="18">
        <v>6411.02</v>
      </c>
      <c r="D200" s="18">
        <v>6923.9016000000011</v>
      </c>
      <c r="E200" s="18">
        <v>7010.4503700000005</v>
      </c>
      <c r="F200" s="18">
        <v>7220.7638811000006</v>
      </c>
      <c r="G200" s="19">
        <f t="shared" si="3"/>
        <v>7115.607125550001</v>
      </c>
    </row>
    <row r="201" spans="1:7">
      <c r="A201" s="11" t="s">
        <v>285</v>
      </c>
      <c r="B201" s="18">
        <v>6648.5</v>
      </c>
      <c r="C201" s="18">
        <v>6648.5</v>
      </c>
      <c r="D201" s="18">
        <v>7180.38</v>
      </c>
      <c r="E201" s="18">
        <v>7270.1347500000002</v>
      </c>
      <c r="F201" s="18">
        <v>7488.2387925000003</v>
      </c>
      <c r="G201" s="19">
        <f t="shared" si="3"/>
        <v>7379.1867712500007</v>
      </c>
    </row>
    <row r="202" spans="1:7">
      <c r="A202" s="11" t="s">
        <v>286</v>
      </c>
      <c r="B202" s="18">
        <v>6894.03</v>
      </c>
      <c r="C202" s="18">
        <v>6894.03</v>
      </c>
      <c r="D202" s="18">
        <v>7445.5524000000005</v>
      </c>
      <c r="E202" s="18">
        <v>7538.6218049999998</v>
      </c>
      <c r="F202" s="18">
        <v>7764.7804591499998</v>
      </c>
      <c r="G202" s="19">
        <f t="shared" si="3"/>
        <v>7651.7011320749998</v>
      </c>
    </row>
    <row r="203" spans="1:7">
      <c r="A203" s="11" t="s">
        <v>287</v>
      </c>
      <c r="B203" s="18">
        <v>7148.98</v>
      </c>
      <c r="C203" s="18">
        <v>7148.98</v>
      </c>
      <c r="D203" s="18">
        <v>7720.8984</v>
      </c>
      <c r="E203" s="18">
        <v>7817.4096300000001</v>
      </c>
      <c r="F203" s="18">
        <v>8051.9319189000007</v>
      </c>
      <c r="G203" s="19">
        <f t="shared" si="3"/>
        <v>7934.67077445</v>
      </c>
    </row>
    <row r="204" spans="1:7">
      <c r="A204" s="11" t="s">
        <v>288</v>
      </c>
      <c r="B204" s="18">
        <v>7414.03</v>
      </c>
      <c r="C204" s="18">
        <v>7414.03</v>
      </c>
      <c r="D204" s="18">
        <v>8007.1523999999999</v>
      </c>
      <c r="E204" s="18">
        <v>8107.2418049999997</v>
      </c>
      <c r="F204" s="18">
        <v>8350.45905915</v>
      </c>
      <c r="G204" s="19">
        <f t="shared" si="3"/>
        <v>8228.8504320749998</v>
      </c>
    </row>
    <row r="205" spans="1:7">
      <c r="A205" s="11" t="s">
        <v>289</v>
      </c>
      <c r="B205" s="18">
        <v>7687.85</v>
      </c>
      <c r="C205" s="18">
        <v>7687.85</v>
      </c>
      <c r="D205" s="18">
        <v>8302.8780000000006</v>
      </c>
      <c r="E205" s="18">
        <v>8406.6639749999995</v>
      </c>
      <c r="F205" s="18">
        <v>8658.8638942500002</v>
      </c>
      <c r="G205" s="19">
        <f t="shared" si="3"/>
        <v>8532.7639346249998</v>
      </c>
    </row>
    <row r="206" spans="1:7">
      <c r="A206" s="11" t="s">
        <v>290</v>
      </c>
      <c r="B206" s="18">
        <v>7972.4</v>
      </c>
      <c r="C206" s="18">
        <v>7972.4</v>
      </c>
      <c r="D206" s="18">
        <v>8610.1920000000009</v>
      </c>
      <c r="E206" s="18">
        <v>8717.8194000000003</v>
      </c>
      <c r="F206" s="18">
        <v>8979.3539820000005</v>
      </c>
      <c r="G206" s="19">
        <f t="shared" si="3"/>
        <v>8848.5866910000004</v>
      </c>
    </row>
    <row r="207" spans="1:7">
      <c r="A207" s="11" t="s">
        <v>291</v>
      </c>
      <c r="B207" s="18">
        <v>8267.74</v>
      </c>
      <c r="C207" s="18">
        <v>8267.74</v>
      </c>
      <c r="D207" s="18">
        <v>8929.1592000000001</v>
      </c>
      <c r="E207" s="18">
        <v>9040.77369</v>
      </c>
      <c r="F207" s="18">
        <v>9311.9969007</v>
      </c>
      <c r="G207" s="19">
        <f t="shared" si="3"/>
        <v>9176.3852953499991</v>
      </c>
    </row>
    <row r="208" spans="1:7">
      <c r="A208" s="11" t="s">
        <v>292</v>
      </c>
      <c r="B208" s="18">
        <v>8573.81</v>
      </c>
      <c r="C208" s="18">
        <v>8573.81</v>
      </c>
      <c r="D208" s="18">
        <v>9259.7147999999997</v>
      </c>
      <c r="E208" s="18">
        <v>9375.4612349999989</v>
      </c>
      <c r="F208" s="18">
        <v>9656.7250720499997</v>
      </c>
      <c r="G208" s="19">
        <f t="shared" si="3"/>
        <v>9516.0931535249983</v>
      </c>
    </row>
    <row r="209" spans="1:7">
      <c r="A209" s="11" t="s">
        <v>293</v>
      </c>
      <c r="B209" s="18">
        <v>8890.66</v>
      </c>
      <c r="C209" s="18">
        <v>8890.66</v>
      </c>
      <c r="D209" s="18">
        <v>9601.9128000000001</v>
      </c>
      <c r="E209" s="18">
        <v>9721.9367099999999</v>
      </c>
      <c r="F209" s="18">
        <v>10013.594811299999</v>
      </c>
      <c r="G209" s="19">
        <f t="shared" si="3"/>
        <v>9867.7657606499997</v>
      </c>
    </row>
    <row r="210" spans="1:7">
      <c r="A210" s="11" t="s">
        <v>294</v>
      </c>
      <c r="B210" s="18">
        <v>9219.6200000000008</v>
      </c>
      <c r="C210" s="18">
        <v>9219.6200000000008</v>
      </c>
      <c r="D210" s="18">
        <v>9957.1896000000015</v>
      </c>
      <c r="E210" s="18">
        <v>10081.654470000001</v>
      </c>
      <c r="F210" s="18">
        <v>10384.104104100001</v>
      </c>
      <c r="G210" s="19">
        <f t="shared" si="3"/>
        <v>10232.87928705</v>
      </c>
    </row>
    <row r="211" spans="1:7">
      <c r="A211" s="11" t="s">
        <v>295</v>
      </c>
      <c r="B211" s="18">
        <v>9560.7000000000007</v>
      </c>
      <c r="C211" s="18">
        <v>9560.7000000000007</v>
      </c>
      <c r="D211" s="18">
        <v>10325.556000000002</v>
      </c>
      <c r="E211" s="18">
        <v>10454.625450000001</v>
      </c>
      <c r="F211" s="18">
        <v>10768.264213500002</v>
      </c>
      <c r="G211" s="19">
        <f t="shared" si="3"/>
        <v>10611.444831750003</v>
      </c>
    </row>
    <row r="212" spans="1:7">
      <c r="A212" s="11" t="s">
        <v>296</v>
      </c>
      <c r="B212" s="18">
        <v>9914.5400000000009</v>
      </c>
      <c r="C212" s="18">
        <v>9914.5400000000009</v>
      </c>
      <c r="D212" s="18">
        <v>10707.703200000002</v>
      </c>
      <c r="E212" s="18">
        <v>10841.549490000001</v>
      </c>
      <c r="F212" s="18">
        <v>11166.795974700002</v>
      </c>
      <c r="G212" s="19">
        <f t="shared" si="3"/>
        <v>11004.172732350002</v>
      </c>
    </row>
    <row r="213" spans="1:7">
      <c r="A213" s="11" t="s">
        <v>297</v>
      </c>
      <c r="B213" s="18">
        <v>10281.16</v>
      </c>
      <c r="C213" s="18">
        <v>10281.16</v>
      </c>
      <c r="D213" s="18">
        <v>11103.6528</v>
      </c>
      <c r="E213" s="18">
        <v>11242.44846</v>
      </c>
      <c r="F213" s="18">
        <v>11579.7219138</v>
      </c>
      <c r="G213" s="19">
        <f t="shared" si="3"/>
        <v>11411.0851869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920FA-07EF-4788-A042-7F095970030D}">
  <dimension ref="A1:V93"/>
  <sheetViews>
    <sheetView showGridLines="0" topLeftCell="A17" zoomScaleNormal="100" workbookViewId="0">
      <selection activeCell="C32" sqref="C32"/>
    </sheetView>
  </sheetViews>
  <sheetFormatPr defaultColWidth="0" defaultRowHeight="11.45" zeroHeight="1"/>
  <cols>
    <col min="1" max="1" width="4" customWidth="1"/>
    <col min="2" max="2" width="43.140625" bestFit="1" customWidth="1"/>
    <col min="3" max="4" width="11.85546875" customWidth="1"/>
    <col min="5" max="5" width="12.5703125" customWidth="1"/>
    <col min="6" max="6" width="19.42578125" bestFit="1" customWidth="1"/>
    <col min="7" max="7" width="3.7109375" customWidth="1"/>
    <col min="8" max="8" width="17" customWidth="1"/>
    <col min="9" max="9" width="13.7109375" customWidth="1"/>
    <col min="10" max="10" width="14" customWidth="1"/>
    <col min="11" max="11" width="14.140625" customWidth="1"/>
    <col min="12" max="12" width="14.42578125" customWidth="1"/>
    <col min="13" max="22" width="0" hidden="1" customWidth="1"/>
    <col min="23" max="16384" width="17.85546875" hidden="1"/>
  </cols>
  <sheetData>
    <row r="1" spans="1:12" s="2" customFormat="1" ht="18" customHeight="1">
      <c r="A1" s="54" t="s">
        <v>298</v>
      </c>
      <c r="B1" s="74"/>
      <c r="C1" s="74"/>
      <c r="D1" s="74"/>
      <c r="E1" s="74"/>
      <c r="F1" s="74"/>
      <c r="G1" s="74"/>
      <c r="H1" s="74"/>
      <c r="I1" s="74"/>
      <c r="J1" s="74"/>
      <c r="K1" s="74"/>
      <c r="L1" s="74"/>
    </row>
    <row r="2" spans="1:12" ht="14.1" customHeight="1"/>
    <row r="3" spans="1:12" ht="14.1" customHeight="1">
      <c r="B3" s="43" t="s">
        <v>299</v>
      </c>
      <c r="C3" s="37"/>
      <c r="G3" s="45"/>
      <c r="H3" s="58" t="s">
        <v>300</v>
      </c>
      <c r="I3" s="59"/>
      <c r="J3" s="59"/>
      <c r="K3" s="46"/>
    </row>
    <row r="4" spans="1:12" ht="14.1" customHeight="1">
      <c r="B4" s="37" t="s">
        <v>301</v>
      </c>
      <c r="C4" s="86"/>
      <c r="G4" s="44"/>
      <c r="H4" s="60"/>
      <c r="I4" s="61" t="s">
        <v>302</v>
      </c>
      <c r="J4" s="61" t="s">
        <v>1</v>
      </c>
      <c r="K4" s="47"/>
    </row>
    <row r="5" spans="1:12" ht="14.1" customHeight="1">
      <c r="B5" s="37" t="s">
        <v>303</v>
      </c>
      <c r="C5" s="87"/>
      <c r="F5" s="20"/>
      <c r="G5" s="44"/>
      <c r="H5" s="62" t="s">
        <v>304</v>
      </c>
      <c r="I5" s="63">
        <f>F18</f>
        <v>0</v>
      </c>
      <c r="J5" s="63">
        <f>K18</f>
        <v>0</v>
      </c>
      <c r="K5" s="47"/>
    </row>
    <row r="6" spans="1:12" ht="14.1" customHeight="1">
      <c r="G6" s="44"/>
      <c r="H6" s="62" t="s">
        <v>305</v>
      </c>
      <c r="I6" s="63">
        <f>F27</f>
        <v>0</v>
      </c>
      <c r="J6" s="63">
        <f>K27</f>
        <v>0</v>
      </c>
      <c r="K6" s="47"/>
    </row>
    <row r="7" spans="1:12" ht="14.1" customHeight="1">
      <c r="B7" s="37" t="s">
        <v>306</v>
      </c>
      <c r="C7" s="85"/>
      <c r="G7" s="44"/>
      <c r="H7" s="62" t="s">
        <v>307</v>
      </c>
      <c r="I7" s="63">
        <f>H47</f>
        <v>20229.851312774997</v>
      </c>
      <c r="J7" s="63">
        <f>+I47</f>
        <v>32701.558355459998</v>
      </c>
      <c r="K7" s="47"/>
    </row>
    <row r="8" spans="1:12" ht="14.1" customHeight="1">
      <c r="B8" s="37" t="s">
        <v>308</v>
      </c>
      <c r="C8" s="84"/>
      <c r="G8" s="48"/>
      <c r="H8" s="64"/>
      <c r="I8" s="64"/>
      <c r="J8" s="64"/>
      <c r="K8" s="49"/>
    </row>
    <row r="9" spans="1:12" ht="14.1" customHeight="1"/>
    <row r="10" spans="1:12" s="74" customFormat="1" ht="18" customHeight="1">
      <c r="A10" s="54" t="s">
        <v>309</v>
      </c>
    </row>
    <row r="11" spans="1:12" ht="14.1" customHeight="1"/>
    <row r="12" spans="1:12" s="6" customFormat="1" ht="14.1" customHeight="1">
      <c r="B12" s="30" t="s">
        <v>0</v>
      </c>
      <c r="C12" s="29"/>
      <c r="D12" s="29"/>
      <c r="E12" s="29"/>
      <c r="F12" s="29"/>
      <c r="H12" s="30" t="s">
        <v>1</v>
      </c>
      <c r="I12" s="29"/>
      <c r="J12" s="29"/>
      <c r="K12" s="29"/>
    </row>
    <row r="13" spans="1:12" s="37" customFormat="1" ht="14.1" customHeight="1">
      <c r="B13" s="69" t="s">
        <v>310</v>
      </c>
      <c r="C13" s="70" t="s">
        <v>311</v>
      </c>
      <c r="D13" s="70" t="s">
        <v>32</v>
      </c>
      <c r="E13" s="70" t="s">
        <v>34</v>
      </c>
      <c r="F13" s="71" t="s">
        <v>312</v>
      </c>
      <c r="H13" s="65" t="s">
        <v>311</v>
      </c>
      <c r="I13" s="66" t="s">
        <v>32</v>
      </c>
      <c r="J13" s="66" t="s">
        <v>34</v>
      </c>
      <c r="K13" s="67" t="s">
        <v>312</v>
      </c>
    </row>
    <row r="14" spans="1:12" ht="14.1" customHeight="1">
      <c r="B14" s="81" t="s">
        <v>24</v>
      </c>
      <c r="C14" s="9"/>
      <c r="D14" s="10"/>
      <c r="E14" s="23">
        <v>0</v>
      </c>
      <c r="F14" s="21">
        <f>C14*D14+E14</f>
        <v>0</v>
      </c>
      <c r="H14" s="96"/>
      <c r="I14" s="97"/>
      <c r="J14" s="98">
        <v>0</v>
      </c>
      <c r="K14" s="95">
        <f>H14*I14+J14</f>
        <v>0</v>
      </c>
    </row>
    <row r="15" spans="1:12" ht="14.1" customHeight="1">
      <c r="B15" s="82" t="s">
        <v>313</v>
      </c>
      <c r="C15" s="9"/>
      <c r="D15" s="10"/>
      <c r="E15" s="24">
        <v>0</v>
      </c>
      <c r="F15" s="21">
        <f>C15*D15+E15</f>
        <v>0</v>
      </c>
      <c r="H15" s="99"/>
      <c r="I15" s="10"/>
      <c r="J15" s="100">
        <v>0</v>
      </c>
      <c r="K15" s="95">
        <f>H15*I15+J15</f>
        <v>0</v>
      </c>
    </row>
    <row r="16" spans="1:12" ht="14.1" customHeight="1">
      <c r="B16" s="82" t="s">
        <v>314</v>
      </c>
      <c r="C16" s="5">
        <v>0</v>
      </c>
      <c r="D16" s="25">
        <v>0</v>
      </c>
      <c r="E16" s="24"/>
      <c r="F16" s="21">
        <f>C16*D16+E16</f>
        <v>0</v>
      </c>
      <c r="H16" s="101">
        <v>0</v>
      </c>
      <c r="I16" s="25">
        <v>0</v>
      </c>
      <c r="J16" s="100"/>
      <c r="K16" s="95">
        <f>H16*I16+J16</f>
        <v>0</v>
      </c>
    </row>
    <row r="17" spans="1:12" ht="14.1" customHeight="1">
      <c r="B17" s="83" t="s">
        <v>315</v>
      </c>
      <c r="C17" s="9"/>
      <c r="D17" s="10"/>
      <c r="E17" s="24">
        <v>0</v>
      </c>
      <c r="F17" s="21">
        <f>C17*D17+E17</f>
        <v>0</v>
      </c>
      <c r="H17" s="102"/>
      <c r="I17" s="103"/>
      <c r="J17" s="104">
        <v>0</v>
      </c>
      <c r="K17" s="95">
        <f>H17*I17+J17</f>
        <v>0</v>
      </c>
    </row>
    <row r="18" spans="1:12" ht="14.1" customHeight="1">
      <c r="F18" s="21">
        <f>SUM(F14:F17)</f>
        <v>0</v>
      </c>
      <c r="K18" s="22">
        <f>SUM(K14:K17)</f>
        <v>0</v>
      </c>
    </row>
    <row r="19" spans="1:12"/>
    <row r="20" spans="1:12" s="2" customFormat="1" ht="18" customHeight="1">
      <c r="A20" s="3" t="s">
        <v>316</v>
      </c>
      <c r="B20" s="74"/>
      <c r="C20" s="74"/>
      <c r="D20" s="74"/>
      <c r="E20" s="74"/>
      <c r="F20" s="74"/>
      <c r="G20" s="74"/>
      <c r="H20" s="74"/>
      <c r="I20" s="74"/>
      <c r="J20" s="74"/>
      <c r="K20" s="74"/>
      <c r="L20" s="74"/>
    </row>
    <row r="21" spans="1:12" ht="14.1" customHeight="1"/>
    <row r="22" spans="1:12" s="6" customFormat="1" ht="14.1" customHeight="1">
      <c r="B22" s="30" t="s">
        <v>0</v>
      </c>
      <c r="C22" s="29"/>
      <c r="D22" s="29"/>
      <c r="E22" s="29"/>
      <c r="F22" s="29"/>
      <c r="H22" s="30" t="s">
        <v>1</v>
      </c>
      <c r="I22" s="29"/>
      <c r="J22" s="29"/>
      <c r="K22" s="29"/>
    </row>
    <row r="23" spans="1:12" s="37" customFormat="1" ht="14.1" customHeight="1">
      <c r="B23" s="69" t="s">
        <v>317</v>
      </c>
      <c r="C23" s="70" t="s">
        <v>311</v>
      </c>
      <c r="D23" s="70" t="s">
        <v>32</v>
      </c>
      <c r="E23" s="70" t="s">
        <v>34</v>
      </c>
      <c r="F23" s="71" t="s">
        <v>312</v>
      </c>
      <c r="H23" s="65" t="s">
        <v>311</v>
      </c>
      <c r="I23" s="66" t="s">
        <v>32</v>
      </c>
      <c r="J23" s="66" t="s">
        <v>34</v>
      </c>
      <c r="K23" s="67" t="s">
        <v>312</v>
      </c>
    </row>
    <row r="24" spans="1:12" ht="14.1" customHeight="1">
      <c r="B24" s="81" t="s">
        <v>36</v>
      </c>
      <c r="C24" s="4">
        <v>0</v>
      </c>
      <c r="D24" s="25">
        <v>0</v>
      </c>
      <c r="E24" s="23">
        <v>0</v>
      </c>
      <c r="F24" s="26">
        <f>C24*D24+E24</f>
        <v>0</v>
      </c>
      <c r="H24" s="108">
        <v>0</v>
      </c>
      <c r="I24" s="25">
        <v>0</v>
      </c>
      <c r="J24" s="98">
        <v>0</v>
      </c>
      <c r="K24" s="106">
        <f>H24*I24+J24</f>
        <v>0</v>
      </c>
    </row>
    <row r="25" spans="1:12" ht="14.1" customHeight="1">
      <c r="B25" s="82" t="s">
        <v>38</v>
      </c>
      <c r="C25" s="9"/>
      <c r="D25" s="10"/>
      <c r="E25" s="24"/>
      <c r="F25" s="27">
        <f>C25*D25+E25</f>
        <v>0</v>
      </c>
      <c r="G25" s="105"/>
      <c r="H25" s="109"/>
      <c r="I25" s="28"/>
      <c r="J25" s="100">
        <v>0</v>
      </c>
      <c r="K25" s="107">
        <f>H25*I25+J25</f>
        <v>0</v>
      </c>
    </row>
    <row r="26" spans="1:12" ht="14.1" customHeight="1">
      <c r="B26" s="83" t="s">
        <v>318</v>
      </c>
      <c r="C26" s="5">
        <v>0</v>
      </c>
      <c r="D26" s="25">
        <v>0</v>
      </c>
      <c r="E26" s="24"/>
      <c r="F26" s="27">
        <f>C26*D26+E26</f>
        <v>0</v>
      </c>
      <c r="H26" s="110">
        <v>0</v>
      </c>
      <c r="I26" s="25">
        <v>0</v>
      </c>
      <c r="J26" s="104">
        <v>0</v>
      </c>
      <c r="K26" s="107">
        <f>H26*I26+J26</f>
        <v>0</v>
      </c>
    </row>
    <row r="27" spans="1:12" ht="14.1" customHeight="1">
      <c r="F27" s="27">
        <f>SUM(F24:F26)</f>
        <v>0</v>
      </c>
      <c r="K27" s="27">
        <f>SUM(K24:K26)</f>
        <v>0</v>
      </c>
    </row>
    <row r="28" spans="1:12"/>
    <row r="29" spans="1:12" s="2" customFormat="1" ht="18" customHeight="1">
      <c r="A29" s="54" t="s">
        <v>319</v>
      </c>
      <c r="B29" s="74"/>
      <c r="C29" s="75"/>
      <c r="D29" s="75"/>
      <c r="E29" s="75"/>
      <c r="F29" s="75"/>
      <c r="G29" s="74"/>
      <c r="H29" s="74"/>
      <c r="I29" s="74"/>
      <c r="J29" s="74"/>
      <c r="K29" s="74"/>
      <c r="L29" s="74"/>
    </row>
    <row r="30" spans="1:12" s="2" customFormat="1" ht="18" customHeight="1">
      <c r="A30"/>
      <c r="B30"/>
      <c r="C30" s="31"/>
      <c r="D30" s="31"/>
      <c r="E30" s="31"/>
      <c r="F30"/>
      <c r="G30"/>
      <c r="H30"/>
      <c r="I30"/>
      <c r="J30"/>
      <c r="K30"/>
      <c r="L30"/>
    </row>
    <row r="31" spans="1:12" s="2" customFormat="1" ht="18" customHeight="1">
      <c r="A31"/>
      <c r="B31" s="6" t="s">
        <v>320</v>
      </c>
      <c r="C31" s="131">
        <v>0.7</v>
      </c>
      <c r="D31" s="130"/>
      <c r="E31" s="31"/>
      <c r="F31"/>
      <c r="G31"/>
      <c r="H31"/>
      <c r="I31"/>
      <c r="J31"/>
      <c r="K31"/>
      <c r="L31"/>
    </row>
    <row r="32" spans="1:12" s="2" customFormat="1" ht="9.6" customHeight="1">
      <c r="A32"/>
      <c r="B32" s="31"/>
      <c r="C32" s="31"/>
      <c r="D32" s="130"/>
      <c r="E32" s="31"/>
      <c r="F32"/>
      <c r="G32"/>
      <c r="H32"/>
      <c r="I32"/>
      <c r="J32"/>
      <c r="K32"/>
      <c r="L32"/>
    </row>
    <row r="33" spans="1:12" s="2" customFormat="1" ht="18" customHeight="1">
      <c r="A33"/>
      <c r="B33" s="152" t="s">
        <v>321</v>
      </c>
      <c r="C33" s="153"/>
      <c r="D33" s="154"/>
      <c r="E33" s="31"/>
      <c r="F33"/>
      <c r="G33"/>
      <c r="H33"/>
      <c r="I33"/>
      <c r="J33"/>
      <c r="K33"/>
      <c r="L33"/>
    </row>
    <row r="34" spans="1:12" s="2" customFormat="1" ht="18" customHeight="1">
      <c r="A34"/>
      <c r="B34" s="155"/>
      <c r="C34" s="156"/>
      <c r="D34" s="157"/>
      <c r="E34" s="31"/>
      <c r="F34"/>
      <c r="G34"/>
      <c r="H34"/>
      <c r="I34"/>
      <c r="J34"/>
      <c r="K34"/>
      <c r="L34"/>
    </row>
    <row r="35" spans="1:12" ht="14.1" customHeight="1">
      <c r="C35" s="31"/>
      <c r="D35" s="31"/>
      <c r="E35" s="31"/>
    </row>
    <row r="36" spans="1:12" s="33" customFormat="1" ht="65.099999999999994">
      <c r="B36" s="72" t="s">
        <v>322</v>
      </c>
      <c r="C36" s="73" t="s">
        <v>0</v>
      </c>
      <c r="D36" s="73" t="s">
        <v>323</v>
      </c>
      <c r="E36" s="68" t="s">
        <v>324</v>
      </c>
      <c r="F36" s="68" t="s">
        <v>323</v>
      </c>
      <c r="H36" s="73" t="s">
        <v>86</v>
      </c>
      <c r="I36" s="68" t="s">
        <v>86</v>
      </c>
    </row>
    <row r="37" spans="1:12" s="37" customFormat="1" ht="14.1" customHeight="1">
      <c r="B37" s="78" t="s">
        <v>48</v>
      </c>
      <c r="C37" s="38">
        <v>0.1</v>
      </c>
      <c r="D37" s="38" t="s">
        <v>226</v>
      </c>
      <c r="E37" s="38">
        <v>0</v>
      </c>
      <c r="F37" s="38" t="s">
        <v>212</v>
      </c>
      <c r="H37" s="39">
        <f>IFERROR(INDEX('Cao JZ'!$A$3:$G$213,MATCH('Directe kosten'!$D37,'Cao JZ'!$A$3:$A$213,0),MATCH('Directe kosten'!$H$36,'Cao JZ'!$A$3:$G$3,0))*($C$31-$C37)*3,"")</f>
        <v>9336.85445205</v>
      </c>
      <c r="I37" s="39">
        <f>IFERROR(INDEX('Cao JZ'!$A$3:$G$213,MATCH('Directe kosten'!$F37,'Cao JZ'!$A$3:$A$213,0),MATCH('Directe kosten'!$H$36,'Cao JZ'!$A$3:$G$3,0))*($C$31-$E37)*3,"")</f>
        <v>9952.6481951400001</v>
      </c>
    </row>
    <row r="38" spans="1:12" s="37" customFormat="1" ht="14.1" customHeight="1">
      <c r="B38" s="79" t="s">
        <v>49</v>
      </c>
      <c r="C38" s="38">
        <v>0.2</v>
      </c>
      <c r="D38" s="38" t="s">
        <v>226</v>
      </c>
      <c r="E38" s="38">
        <v>0</v>
      </c>
      <c r="F38" s="38" t="s">
        <v>212</v>
      </c>
      <c r="H38" s="39">
        <f>IFERROR(INDEX('Cao JZ'!$A$3:$G$213,MATCH('Directe kosten'!$D38,'Cao JZ'!$A$3:$A$213,0),MATCH('Directe kosten'!$H$36,'Cao JZ'!$A$3:$G$3,0))*($C$31-$C38)*3,"")</f>
        <v>7780.7120433749988</v>
      </c>
      <c r="I38" s="39">
        <f>IFERROR(INDEX('Cao JZ'!$A$3:$G$213,MATCH('Directe kosten'!$F38,'Cao JZ'!$A$3:$A$213,0),MATCH('Directe kosten'!$H$36,'Cao JZ'!$A$3:$G$3,0))*($C$31-$E38)*3,"")</f>
        <v>9952.6481951400001</v>
      </c>
    </row>
    <row r="39" spans="1:12" s="37" customFormat="1" ht="14.1" customHeight="1">
      <c r="B39" s="79" t="s">
        <v>51</v>
      </c>
      <c r="C39" s="38">
        <v>0.5</v>
      </c>
      <c r="D39" s="38" t="s">
        <v>226</v>
      </c>
      <c r="E39" s="38">
        <v>0.3</v>
      </c>
      <c r="F39" s="38" t="s">
        <v>212</v>
      </c>
      <c r="H39" s="39">
        <f>IFERROR(INDEX('Cao JZ'!$A$3:$G$213,MATCH('Directe kosten'!$D39,'Cao JZ'!$A$3:$A$213,0),MATCH('Directe kosten'!$H$36,'Cao JZ'!$A$3:$G$3,0))*($C$31-$C39)*3,"")</f>
        <v>3112.2848173499997</v>
      </c>
      <c r="I39" s="39">
        <f>IFERROR(INDEX('Cao JZ'!$A$3:$G$213,MATCH('Directe kosten'!$F39,'Cao JZ'!$A$3:$A$213,0),MATCH('Directe kosten'!$H$36,'Cao JZ'!$A$3:$G$3,0))*($C$31-$E39)*3,"")</f>
        <v>5687.2275400799999</v>
      </c>
    </row>
    <row r="40" spans="1:12" s="37" customFormat="1" ht="14.1" customHeight="1">
      <c r="B40" s="79" t="s">
        <v>52</v>
      </c>
      <c r="C40" s="38">
        <v>0.7</v>
      </c>
      <c r="D40" s="38" t="s">
        <v>226</v>
      </c>
      <c r="E40" s="38">
        <v>0.4</v>
      </c>
      <c r="F40" s="38" t="s">
        <v>212</v>
      </c>
      <c r="H40" s="39">
        <f>IFERROR(INDEX('Cao JZ'!$A$3:$G$213,MATCH('Directe kosten'!$D40,'Cao JZ'!$A$3:$A$213,0),MATCH('Directe kosten'!$H$36,'Cao JZ'!$A$3:$G$3,0))*($C$31-$C40)*3,"")</f>
        <v>0</v>
      </c>
      <c r="I40" s="39">
        <f>IFERROR(INDEX('Cao JZ'!$A$3:$G$213,MATCH('Directe kosten'!$F40,'Cao JZ'!$A$3:$A$213,0),MATCH('Directe kosten'!$H$36,'Cao JZ'!$A$3:$G$3,0))*($C$31-$E40)*3,"")</f>
        <v>4265.4206550599993</v>
      </c>
    </row>
    <row r="41" spans="1:12" s="37" customFormat="1" ht="14.1" customHeight="1">
      <c r="B41" s="79" t="s">
        <v>53</v>
      </c>
      <c r="C41" s="38">
        <v>0.7</v>
      </c>
      <c r="D41" s="38" t="s">
        <v>226</v>
      </c>
      <c r="E41" s="38">
        <v>0.5</v>
      </c>
      <c r="F41" s="38" t="s">
        <v>212</v>
      </c>
      <c r="H41" s="39">
        <f>IFERROR(INDEX('Cao JZ'!$A$3:$G$213,MATCH('Directe kosten'!$D41,'Cao JZ'!$A$3:$A$213,0),MATCH('Directe kosten'!$H$36,'Cao JZ'!$A$3:$G$3,0))*($C$31-$C41)*3,"")</f>
        <v>0</v>
      </c>
      <c r="I41" s="39">
        <f>IFERROR(INDEX('Cao JZ'!$A$3:$G$213,MATCH('Directe kosten'!$F41,'Cao JZ'!$A$3:$A$213,0),MATCH('Directe kosten'!$H$36,'Cao JZ'!$A$3:$G$3,0))*($C$31-$E41)*3,"")</f>
        <v>2843.6137700399995</v>
      </c>
    </row>
    <row r="42" spans="1:12" s="37" customFormat="1" ht="14.1" customHeight="1">
      <c r="B42" s="79" t="s">
        <v>54</v>
      </c>
      <c r="C42" s="38">
        <v>0.7</v>
      </c>
      <c r="D42" s="38" t="s">
        <v>226</v>
      </c>
      <c r="E42" s="38">
        <v>0.7</v>
      </c>
      <c r="F42" s="38" t="s">
        <v>226</v>
      </c>
      <c r="H42" s="39">
        <f>IFERROR(INDEX('Cao JZ'!$A$3:$G$213,MATCH('Directe kosten'!$D42,'Cao JZ'!$A$3:$A$213,0),MATCH('Directe kosten'!$H$36,'Cao JZ'!$A$3:$G$3,0))*($C$31-$C42)*3,"")</f>
        <v>0</v>
      </c>
      <c r="I42" s="39">
        <f>IFERROR(INDEX('Cao JZ'!$A$3:$G$213,MATCH('Directe kosten'!$F42,'Cao JZ'!$A$3:$A$213,0),MATCH('Directe kosten'!$H$36,'Cao JZ'!$A$3:$G$3,0))*($C$31-$E42)*3,"")</f>
        <v>0</v>
      </c>
    </row>
    <row r="43" spans="1:12" s="37" customFormat="1" ht="14.1" customHeight="1">
      <c r="B43" s="79" t="s">
        <v>55</v>
      </c>
      <c r="C43" s="38">
        <v>0.7</v>
      </c>
      <c r="D43" s="38" t="s">
        <v>226</v>
      </c>
      <c r="E43" s="38">
        <v>0.7</v>
      </c>
      <c r="F43" s="38" t="s">
        <v>226</v>
      </c>
      <c r="H43" s="39">
        <f>IFERROR(INDEX('Cao JZ'!$A$3:$G$213,MATCH('Directe kosten'!$D43,'Cao JZ'!$A$3:$A$213,0),MATCH('Directe kosten'!$H$36,'Cao JZ'!$A$3:$G$3,0))*($C$31-$C43)*3,"")</f>
        <v>0</v>
      </c>
      <c r="I43" s="39">
        <f>IFERROR(INDEX('Cao JZ'!$A$3:$G$213,MATCH('Directe kosten'!$F43,'Cao JZ'!$A$3:$A$213,0),MATCH('Directe kosten'!$H$36,'Cao JZ'!$A$3:$G$3,0))*($C$31-$E43)*3,"")</f>
        <v>0</v>
      </c>
    </row>
    <row r="44" spans="1:12" s="37" customFormat="1" ht="14.1" customHeight="1">
      <c r="B44" s="80" t="s">
        <v>56</v>
      </c>
      <c r="C44" s="38">
        <v>0.7</v>
      </c>
      <c r="D44" s="38" t="s">
        <v>226</v>
      </c>
      <c r="E44" s="38">
        <v>0.7</v>
      </c>
      <c r="F44" s="38" t="s">
        <v>226</v>
      </c>
      <c r="H44" s="39">
        <f>IFERROR(INDEX('Cao JZ'!$A$3:$G$213,MATCH('Directe kosten'!$D44,'Cao JZ'!$A$3:$A$213,0),MATCH('Directe kosten'!$H$36,'Cao JZ'!$A$3:$G$3,0))*($C$31-$C44)*3,"")</f>
        <v>0</v>
      </c>
      <c r="I44" s="39">
        <f>IFERROR(INDEX('Cao JZ'!$A$3:$G$213,MATCH('Directe kosten'!$F44,'Cao JZ'!$A$3:$A$213,0),MATCH('Directe kosten'!$H$36,'Cao JZ'!$A$3:$G$3,0))*($C$31-$E44)*3,"")</f>
        <v>0</v>
      </c>
    </row>
    <row r="45" spans="1:12" s="37" customFormat="1" ht="40.5" customHeight="1">
      <c r="C45" s="40"/>
      <c r="D45" s="40"/>
      <c r="E45" s="158" t="s">
        <v>325</v>
      </c>
      <c r="F45" s="158"/>
      <c r="H45" s="41"/>
      <c r="I45" s="41"/>
    </row>
    <row r="46" spans="1:12" s="37" customFormat="1" ht="14.1" customHeight="1">
      <c r="C46" s="40"/>
      <c r="D46" s="40"/>
      <c r="E46" s="116"/>
      <c r="F46" s="40"/>
      <c r="H46" s="41"/>
      <c r="I46" s="41"/>
    </row>
    <row r="47" spans="1:12" s="37" customFormat="1" ht="14.1" customHeight="1">
      <c r="C47" s="40"/>
      <c r="D47" s="40"/>
      <c r="E47" s="40"/>
      <c r="F47" s="42" t="s">
        <v>326</v>
      </c>
      <c r="H47" s="39">
        <f>SUM(H37:H44)</f>
        <v>20229.851312774997</v>
      </c>
      <c r="I47" s="39">
        <f>SUM(I37:I44)</f>
        <v>32701.558355459998</v>
      </c>
    </row>
    <row r="48" spans="1:12" s="37" customFormat="1" ht="14.1" customHeight="1">
      <c r="C48" s="40"/>
      <c r="D48" s="40"/>
      <c r="E48" s="40"/>
      <c r="F48" s="42" t="s">
        <v>327</v>
      </c>
      <c r="H48" s="41"/>
      <c r="I48" s="39">
        <f>+I47-H47</f>
        <v>12471.707042685</v>
      </c>
    </row>
    <row r="49" spans="2:6">
      <c r="C49" s="6"/>
      <c r="D49" s="6"/>
    </row>
    <row r="50" spans="2:6" ht="103.5" customHeight="1">
      <c r="B50" s="149" t="s">
        <v>328</v>
      </c>
      <c r="C50" s="150"/>
      <c r="D50" s="150"/>
      <c r="E50" s="150"/>
      <c r="F50" s="151"/>
    </row>
    <row r="51" spans="2:6"/>
    <row r="52" spans="2:6"/>
    <row r="53" spans="2:6"/>
    <row r="54" spans="2:6"/>
    <row r="55" spans="2:6"/>
    <row r="56" spans="2:6"/>
    <row r="57" spans="2:6" ht="12.6">
      <c r="E57" s="112">
        <v>1</v>
      </c>
    </row>
    <row r="58" spans="2:6"/>
    <row r="59" spans="2:6"/>
    <row r="60" spans="2:6"/>
    <row r="61" spans="2:6"/>
    <row r="62" spans="2:6"/>
    <row r="63" spans="2:6"/>
    <row r="64" spans="2:6"/>
    <row r="65"/>
    <row r="66"/>
    <row r="67"/>
    <row r="68"/>
    <row r="69"/>
    <row r="70"/>
    <row r="71"/>
    <row r="72"/>
    <row r="73"/>
    <row r="74"/>
    <row r="75"/>
    <row r="76"/>
    <row r="77"/>
    <row r="78"/>
    <row r="79"/>
    <row r="80"/>
    <row r="81"/>
    <row r="82"/>
    <row r="83"/>
    <row r="84"/>
    <row r="85"/>
    <row r="86"/>
    <row r="87"/>
    <row r="88"/>
    <row r="89"/>
    <row r="90"/>
    <row r="91"/>
    <row r="92"/>
    <row r="93"/>
  </sheetData>
  <mergeCells count="3">
    <mergeCell ref="B50:F50"/>
    <mergeCell ref="B33:D34"/>
    <mergeCell ref="E45:F45"/>
  </mergeCells>
  <phoneticPr fontId="11"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EE3329C-E3C2-40CB-9BC7-6CE127A4612E}">
          <x14:formula1>
            <xm:f>'Cao JZ'!$A$60:$A$213</xm:f>
          </x14:formula1>
          <xm:sqref>D37:D44 F37:F44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4A281551179C429F33A895BF841006" ma:contentTypeVersion="13" ma:contentTypeDescription="Een nieuw document maken." ma:contentTypeScope="" ma:versionID="71c31670692ca36a9a2fd577cec152c3">
  <xsd:schema xmlns:xsd="http://www.w3.org/2001/XMLSchema" xmlns:xs="http://www.w3.org/2001/XMLSchema" xmlns:p="http://schemas.microsoft.com/office/2006/metadata/properties" xmlns:ns2="963e037c-4083-4351-bc36-183f5cbd6578" xmlns:ns3="c50f8373-61cd-4a18-a378-5c235a1f07f1" targetNamespace="http://schemas.microsoft.com/office/2006/metadata/properties" ma:root="true" ma:fieldsID="d4b048942c9183d8b01e0b83f3cc7128" ns2:_="" ns3:_="">
    <xsd:import namespace="963e037c-4083-4351-bc36-183f5cbd6578"/>
    <xsd:import namespace="c50f8373-61cd-4a18-a378-5c235a1f07f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3e037c-4083-4351-bc36-183f5cbd65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330f2514-f90b-454f-b77b-7108298cee36"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0f8373-61cd-4a18-a378-5c235a1f07f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6e9a04d-cf7b-4c2f-9968-45120c689d54}" ma:internalName="TaxCatchAll" ma:showField="CatchAllData" ma:web="c50f8373-61cd-4a18-a378-5c235a1f07f1">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3e037c-4083-4351-bc36-183f5cbd6578">
      <Terms xmlns="http://schemas.microsoft.com/office/infopath/2007/PartnerControls"/>
    </lcf76f155ced4ddcb4097134ff3c332f>
    <TaxCatchAll xmlns="c50f8373-61cd-4a18-a378-5c235a1f07f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0D0384-C74D-47CA-949A-707F68866760}"/>
</file>

<file path=customXml/itemProps2.xml><?xml version="1.0" encoding="utf-8"?>
<ds:datastoreItem xmlns:ds="http://schemas.openxmlformats.org/officeDocument/2006/customXml" ds:itemID="{D830522E-7040-48CC-9FD1-C12E685B99E8}"/>
</file>

<file path=customXml/itemProps3.xml><?xml version="1.0" encoding="utf-8"?>
<ds:datastoreItem xmlns:ds="http://schemas.openxmlformats.org/officeDocument/2006/customXml" ds:itemID="{138A40DF-DFB0-4BEF-8F46-6052C8177C39}"/>
</file>

<file path=docProps/app.xml><?xml version="1.0" encoding="utf-8"?>
<Properties xmlns="http://schemas.openxmlformats.org/officeDocument/2006/extended-properties" xmlns:vt="http://schemas.openxmlformats.org/officeDocument/2006/docPropsVTypes">
  <Application>Microsoft Excel Online</Application>
  <Manager/>
  <Company>eFormity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Joost Rovers</dc:creator>
  <cp:keywords/>
  <dc:description/>
  <cp:lastModifiedBy/>
  <cp:revision/>
  <dcterms:created xsi:type="dcterms:W3CDTF">2014-09-16T08:26:41Z</dcterms:created>
  <dcterms:modified xsi:type="dcterms:W3CDTF">2025-11-11T13:12:31Z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0x010100EF4A281551179C429F33A895BF841006</vt:lpwstr>
  </property>
  <property fmtid="{D5CDD505-2E9C-101B-9397-08002B2CF9AE}" pid="3" name="MediaServiceImageTags">
    <vt:lpwstr/>
  </property>
</Properties>
</file>